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192.168.0.34\Documentos\arojas\Mis documentos\CONTROL INTERNO FUGA\2021\INFORMES\Transparencia\Septiembre\"/>
    </mc:Choice>
  </mc:AlternateContent>
  <xr:revisionPtr revIDLastSave="0" documentId="13_ncr:1_{63BDAC37-17D5-4185-8069-A90DBA82EE36}" xr6:coauthVersionLast="47" xr6:coauthVersionMax="47" xr10:uidLastSave="{00000000-0000-0000-0000-000000000000}"/>
  <bookViews>
    <workbookView xWindow="-120" yWindow="-120" windowWidth="20730" windowHeight="11160" tabRatio="1000" firstSheet="7" activeTab="7" xr2:uid="{00000000-000D-0000-FFFF-FFFF00000000}"/>
  </bookViews>
  <sheets>
    <sheet name="Matríz de Cumplimiento Ley 1712" sheetId="1" state="hidden" r:id="rId1"/>
    <sheet name="Responsables" sheetId="2" state="hidden" r:id="rId2"/>
    <sheet name="Hoja1" sheetId="7" state="hidden" r:id="rId3"/>
    <sheet name="filtro" sheetId="4" state="hidden" r:id="rId4"/>
    <sheet name="TABLA" sheetId="5" state="hidden" r:id="rId5"/>
    <sheet name="Hoja2" sheetId="11" state="hidden" r:id="rId6"/>
    <sheet name="Rotulo" sheetId="24" state="hidden" r:id="rId7"/>
    <sheet name="MatrizSeguimientoLeyRes1519" sheetId="19" r:id="rId8"/>
    <sheet name="Tabla OAP" sheetId="22" state="hidden" r:id="rId9"/>
    <sheet name="Tabla OCI" sheetId="27" r:id="rId10"/>
    <sheet name="Listas " sheetId="21" state="hidden" r:id="rId11"/>
    <sheet name="listaa" sheetId="13" state="hidden" r:id="rId12"/>
  </sheets>
  <externalReferences>
    <externalReference r:id="rId13"/>
  </externalReferences>
  <definedNames>
    <definedName name="_xlnm._FilterDatabase" localSheetId="3" hidden="1">filtro!$A$4:$N$190</definedName>
    <definedName name="_xlnm._FilterDatabase" localSheetId="0" hidden="1">'Matríz de Cumplimiento Ley 1712'!$A$5:$K$6</definedName>
    <definedName name="_xlnm._FilterDatabase" localSheetId="7" hidden="1">MatrizSeguimientoLeyRes1519!$A$6:$O$161</definedName>
    <definedName name="_xlnm._FilterDatabase" localSheetId="1" hidden="1">Responsables!$A$5:$I$6</definedName>
    <definedName name="_xlnm._FilterDatabase" localSheetId="4" hidden="1">TABLA!$A$1:$C$13</definedName>
    <definedName name="_FilterDatabase_0" localSheetId="3">filtro!$A$4:$E$182</definedName>
    <definedName name="_FilterDatabase_0_0" localSheetId="3">filtro!$A$4:$E$182</definedName>
    <definedName name="_FilterDatabase_0_0_0" localSheetId="3">filtro!$A$4:$E$182</definedName>
    <definedName name="_xlnm.Print_Area" localSheetId="3">filtro!$A$1:$G$190</definedName>
    <definedName name="_xlnm.Print_Area" localSheetId="0">'Matríz de Cumplimiento Ley 1712'!$A$1:$K$98</definedName>
    <definedName name="_xlnm.Print_Area" localSheetId="7">MatrizSeguimientoLeyRes1519!$B$1:$H$6</definedName>
    <definedName name="_xlnm.Print_Area" localSheetId="6">Rotulo!$A$1:$AE$34</definedName>
    <definedName name="Print_Area_0" localSheetId="3">filtro!$A$3:$E$182</definedName>
    <definedName name="Print_Area_0_0" localSheetId="3">filtro!$A$3:$E$182</definedName>
    <definedName name="Print_Area_0_0_0" localSheetId="3">filtro!$A$3:$E$182</definedName>
    <definedName name="Print_Titles_0" localSheetId="3">filtro!$1:$4</definedName>
    <definedName name="Print_Titles_0_0" localSheetId="3">filtro!$1:$4</definedName>
    <definedName name="Print_Titles_0_0_0" localSheetId="3">filtro!#REF!</definedName>
    <definedName name="_xlnm.Print_Titles" localSheetId="3">filtro!$1:$4</definedName>
    <definedName name="_xlnm.Print_Titles" localSheetId="0">'Matríz de Cumplimiento Ley 1712'!$1:$6</definedName>
    <definedName name="_xlnm.Print_Titles" localSheetId="7">MatrizSeguimientoLeyRes1519!$6:$6</definedName>
    <definedName name="_xlnm.Print_Titles" localSheetId="1">Responsables!$1:$6</definedName>
    <definedName name="Z_02E5D866_D53A_4EF6_B50C_D3093017D776_.wvu.FilterData" localSheetId="3">filtro!$B$4:$E$182</definedName>
    <definedName name="Z_1EAEE9B9_E6FE_4188_9E38_7E6D9DDC7F9D_.wvu.FilterData" localSheetId="3">filtro!$B$4:$E$182</definedName>
    <definedName name="Z_28FA599E_4F80_47B3_A19A_2948FB11B983_.wvu.FilterData" localSheetId="3">filtro!$B$4:$E$182</definedName>
    <definedName name="Z_390D922C_AF95_4CC3_BEE3_A70589C89D96_.wvu.FilterData" localSheetId="3">filtro!$B$4:$E$182</definedName>
    <definedName name="Z_6C3DF6E3_8733_497E_82C7_4D8B474FBE11_.wvu.FilterData" localSheetId="3">filtro!$B$4:$E$182</definedName>
    <definedName name="Z_6C3DF6E3_8733_497E_82C7_4D8B474FBE11_.wvu.PrintArea" localSheetId="3">filtro!$A:$E</definedName>
    <definedName name="Z_70B9DA2C_3A67_4532_B865_46B164706639_.wvu.FilterData" localSheetId="3">filtro!$B$4:$E$182</definedName>
    <definedName name="Z_70B9DA2C_3A67_4532_B865_46B164706639_.wvu.PrintArea" localSheetId="3">filtro!$A:$E</definedName>
    <definedName name="Z_87B5649D_2E35_4724_A804_B6030808A779_.wvu.FilterData" localSheetId="3">filtro!$B$4:$E$182</definedName>
    <definedName name="Z_BF874B2C_4DFD_4433_81A9_B6E7EAB81C49_.wvu.FilterData" localSheetId="3">filtro!$B$4:$E$182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27" l="1"/>
  <c r="O12" i="27" s="1"/>
  <c r="J25" i="22"/>
  <c r="M171" i="19"/>
  <c r="M170" i="19"/>
  <c r="M169" i="19"/>
  <c r="M168" i="19"/>
  <c r="N168" i="19" s="1"/>
  <c r="D133" i="27"/>
  <c r="D133" i="22"/>
  <c r="O11" i="27" l="1"/>
  <c r="O10" i="27"/>
  <c r="D143" i="27"/>
  <c r="D144" i="27"/>
  <c r="D145" i="27"/>
  <c r="D146" i="27"/>
  <c r="D147" i="27"/>
  <c r="E147" i="27" s="1"/>
  <c r="D148" i="27"/>
  <c r="E148" i="27" s="1"/>
  <c r="D149" i="27"/>
  <c r="E149" i="27" s="1"/>
  <c r="D150" i="27"/>
  <c r="E150" i="27" s="1"/>
  <c r="F150" i="27" s="1"/>
  <c r="J18" i="27" s="1"/>
  <c r="D151" i="27"/>
  <c r="E151" i="27" s="1"/>
  <c r="D152" i="27"/>
  <c r="E152" i="27" s="1"/>
  <c r="D142" i="27"/>
  <c r="D120" i="27"/>
  <c r="D113" i="27"/>
  <c r="D112" i="27"/>
  <c r="D106" i="27"/>
  <c r="E106" i="27" s="1"/>
  <c r="F106" i="27" s="1"/>
  <c r="J15" i="27" s="1"/>
  <c r="D97" i="27"/>
  <c r="D98" i="27"/>
  <c r="D99" i="27"/>
  <c r="D100" i="27"/>
  <c r="D101" i="27"/>
  <c r="E101" i="27" s="1"/>
  <c r="D102" i="27"/>
  <c r="E102" i="27" s="1"/>
  <c r="D103" i="27"/>
  <c r="E103" i="27" s="1"/>
  <c r="D104" i="27"/>
  <c r="E104" i="27" s="1"/>
  <c r="D105" i="27"/>
  <c r="E105" i="27" s="1"/>
  <c r="D96" i="27"/>
  <c r="D90" i="27"/>
  <c r="D91" i="27"/>
  <c r="D92" i="27"/>
  <c r="D93" i="27"/>
  <c r="D94" i="27"/>
  <c r="E94" i="27" s="1"/>
  <c r="D89" i="27"/>
  <c r="D84" i="27"/>
  <c r="D83" i="27"/>
  <c r="E83" i="27" s="1"/>
  <c r="D82" i="27"/>
  <c r="D81" i="27"/>
  <c r="D67" i="27"/>
  <c r="D68" i="27"/>
  <c r="D69" i="27"/>
  <c r="D70" i="27"/>
  <c r="D71" i="27"/>
  <c r="D72" i="27"/>
  <c r="D73" i="27"/>
  <c r="D74" i="27"/>
  <c r="D75" i="27"/>
  <c r="D76" i="27"/>
  <c r="E76" i="27" s="1"/>
  <c r="D77" i="27"/>
  <c r="E77" i="27" s="1"/>
  <c r="D78" i="27"/>
  <c r="E78" i="27" s="1"/>
  <c r="D79" i="27"/>
  <c r="E79" i="27" s="1"/>
  <c r="D80" i="27"/>
  <c r="E80" i="27" s="1"/>
  <c r="D66" i="27"/>
  <c r="D59" i="27"/>
  <c r="D57" i="27"/>
  <c r="D58" i="27"/>
  <c r="D53" i="27"/>
  <c r="E53" i="27" s="1"/>
  <c r="D54" i="27"/>
  <c r="D55" i="27"/>
  <c r="D56" i="27"/>
  <c r="E56" i="27" s="1"/>
  <c r="D52" i="27"/>
  <c r="E52" i="27" s="1"/>
  <c r="D47" i="27"/>
  <c r="E47" i="27" s="1"/>
  <c r="D42" i="27"/>
  <c r="E42" i="27" s="1"/>
  <c r="D43" i="27"/>
  <c r="E43" i="27" s="1"/>
  <c r="D44" i="27"/>
  <c r="D45" i="27"/>
  <c r="D46" i="27"/>
  <c r="E46" i="27" s="1"/>
  <c r="D41" i="27"/>
  <c r="D40" i="27"/>
  <c r="D28" i="27"/>
  <c r="D19" i="27"/>
  <c r="D20" i="27"/>
  <c r="D21" i="27"/>
  <c r="D22" i="27"/>
  <c r="D23" i="27"/>
  <c r="D24" i="27"/>
  <c r="E24" i="27" s="1"/>
  <c r="D25" i="27"/>
  <c r="D26" i="27"/>
  <c r="D27" i="27"/>
  <c r="D6" i="27"/>
  <c r="D7" i="27"/>
  <c r="D8" i="27"/>
  <c r="D9" i="27"/>
  <c r="D10" i="27"/>
  <c r="D11" i="27"/>
  <c r="D12" i="27"/>
  <c r="D13" i="27"/>
  <c r="D14" i="27"/>
  <c r="D15" i="27"/>
  <c r="D16" i="27"/>
  <c r="D17" i="27"/>
  <c r="D18" i="27"/>
  <c r="D5" i="27"/>
  <c r="D4" i="27"/>
  <c r="D3" i="27"/>
  <c r="E3" i="27" s="1"/>
  <c r="A4" i="27"/>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D106" i="22"/>
  <c r="D59" i="22"/>
  <c r="D74" i="22"/>
  <c r="D75" i="22"/>
  <c r="D73" i="22"/>
  <c r="D47" i="22"/>
  <c r="D41" i="22"/>
  <c r="D40" i="22"/>
  <c r="D28" i="22"/>
  <c r="A5" i="24"/>
  <c r="D120" i="22"/>
  <c r="D113" i="22"/>
  <c r="D84" i="22"/>
  <c r="D4" i="22"/>
  <c r="D5" i="22"/>
  <c r="D6" i="22"/>
  <c r="D7" i="22"/>
  <c r="D8" i="22"/>
  <c r="D9" i="22"/>
  <c r="D10" i="22"/>
  <c r="D11" i="22"/>
  <c r="D12" i="22"/>
  <c r="D13" i="22"/>
  <c r="D14" i="22"/>
  <c r="D15" i="22"/>
  <c r="D16" i="22"/>
  <c r="D17" i="22"/>
  <c r="D18" i="22"/>
  <c r="D19" i="22"/>
  <c r="D20" i="22"/>
  <c r="D21" i="22"/>
  <c r="D22" i="22"/>
  <c r="D23" i="22"/>
  <c r="D24" i="22"/>
  <c r="E24" i="22" s="1"/>
  <c r="D25" i="22"/>
  <c r="D26" i="22"/>
  <c r="D27" i="22"/>
  <c r="D42" i="22"/>
  <c r="E42" i="22" s="1"/>
  <c r="D43" i="22"/>
  <c r="E43" i="22" s="1"/>
  <c r="D44" i="22"/>
  <c r="D45" i="22"/>
  <c r="D46" i="22"/>
  <c r="E46" i="22" s="1"/>
  <c r="D52" i="22"/>
  <c r="E52" i="22" s="1"/>
  <c r="D53" i="22"/>
  <c r="E53" i="22" s="1"/>
  <c r="D54" i="22"/>
  <c r="D55" i="22"/>
  <c r="D56" i="22"/>
  <c r="E56" i="22" s="1"/>
  <c r="D57" i="22"/>
  <c r="D58" i="22"/>
  <c r="D66" i="22"/>
  <c r="D67" i="22"/>
  <c r="D68" i="22"/>
  <c r="D69" i="22"/>
  <c r="D70" i="22"/>
  <c r="D71" i="22"/>
  <c r="D72" i="22"/>
  <c r="D76" i="22"/>
  <c r="E76" i="22" s="1"/>
  <c r="D77" i="22"/>
  <c r="E77" i="22" s="1"/>
  <c r="D78" i="22"/>
  <c r="E78" i="22" s="1"/>
  <c r="D79" i="22"/>
  <c r="E79" i="22" s="1"/>
  <c r="D80" i="22"/>
  <c r="E80" i="22" s="1"/>
  <c r="D81" i="22"/>
  <c r="D82" i="22"/>
  <c r="D83" i="22"/>
  <c r="E83" i="22" s="1"/>
  <c r="D89" i="22"/>
  <c r="D90" i="22"/>
  <c r="D91" i="22"/>
  <c r="D92" i="22"/>
  <c r="D93" i="22"/>
  <c r="D94" i="22"/>
  <c r="E94" i="22" s="1"/>
  <c r="D96" i="22"/>
  <c r="D97" i="22"/>
  <c r="D98" i="22"/>
  <c r="D99" i="22"/>
  <c r="D100" i="22"/>
  <c r="D101" i="22"/>
  <c r="E101" i="22" s="1"/>
  <c r="D102" i="22"/>
  <c r="E102" i="22" s="1"/>
  <c r="D103" i="22"/>
  <c r="E103" i="22" s="1"/>
  <c r="D104" i="22"/>
  <c r="E104" i="22" s="1"/>
  <c r="D105" i="22"/>
  <c r="E105" i="22" s="1"/>
  <c r="D112" i="22"/>
  <c r="D142" i="22"/>
  <c r="D143" i="22"/>
  <c r="D144" i="22"/>
  <c r="D145" i="22"/>
  <c r="D146" i="22"/>
  <c r="D147" i="22"/>
  <c r="E147" i="22" s="1"/>
  <c r="D148" i="22"/>
  <c r="E148" i="22" s="1"/>
  <c r="D149" i="22"/>
  <c r="E149" i="22" s="1"/>
  <c r="D150" i="22"/>
  <c r="E150" i="22" s="1"/>
  <c r="F150" i="22" s="1"/>
  <c r="J18" i="22" s="1"/>
  <c r="D151" i="22"/>
  <c r="E151" i="22" s="1"/>
  <c r="D152" i="22"/>
  <c r="E152" i="22" s="1"/>
  <c r="D3" i="22"/>
  <c r="E3" i="22" s="1"/>
  <c r="A4" i="22"/>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8" i="19"/>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E81" i="27" l="1"/>
  <c r="E9" i="27"/>
  <c r="E71" i="27"/>
  <c r="E96" i="27"/>
  <c r="E84" i="27"/>
  <c r="E28" i="27"/>
  <c r="E19" i="27"/>
  <c r="E57" i="27"/>
  <c r="E92" i="27"/>
  <c r="E12" i="27"/>
  <c r="E44" i="27"/>
  <c r="F104" i="27"/>
  <c r="J14" i="27" s="1"/>
  <c r="E28" i="22"/>
  <c r="E21" i="27"/>
  <c r="E112" i="27"/>
  <c r="F112" i="27" s="1"/>
  <c r="J16" i="27" s="1"/>
  <c r="E25" i="27"/>
  <c r="E73" i="27"/>
  <c r="F151" i="27"/>
  <c r="J19" i="27" s="1"/>
  <c r="F76" i="27"/>
  <c r="J12" i="27" s="1"/>
  <c r="E4" i="27"/>
  <c r="E54" i="27"/>
  <c r="F148" i="27"/>
  <c r="J17" i="27" s="1"/>
  <c r="E84" i="22"/>
  <c r="E112" i="22"/>
  <c r="F112" i="22" s="1"/>
  <c r="J16" i="22" s="1"/>
  <c r="E92" i="22"/>
  <c r="E54" i="22"/>
  <c r="E19" i="22"/>
  <c r="F104" i="22"/>
  <c r="J14" i="22" s="1"/>
  <c r="E81" i="22"/>
  <c r="E73" i="22"/>
  <c r="E25" i="22"/>
  <c r="E21" i="22"/>
  <c r="E44" i="22"/>
  <c r="E71" i="22"/>
  <c r="E47" i="22"/>
  <c r="E57" i="22"/>
  <c r="E9" i="22"/>
  <c r="E106" i="22"/>
  <c r="F106" i="22" s="1"/>
  <c r="J15" i="22" s="1"/>
  <c r="F148" i="22"/>
  <c r="J17" i="22" s="1"/>
  <c r="E96" i="22"/>
  <c r="E12" i="22"/>
  <c r="E4" i="22"/>
  <c r="F151" i="22"/>
  <c r="J19" i="22" s="1"/>
  <c r="F76" i="22"/>
  <c r="J12" i="22" s="1"/>
  <c r="F81" i="27" l="1"/>
  <c r="J13" i="27" s="1"/>
  <c r="F57" i="27"/>
  <c r="J11" i="27" s="1"/>
  <c r="F3" i="27"/>
  <c r="J9" i="27" s="1"/>
  <c r="F19" i="27"/>
  <c r="J10" i="27" s="1"/>
  <c r="F81" i="22"/>
  <c r="J13" i="22" s="1"/>
  <c r="F19" i="22"/>
  <c r="J10" i="22" s="1"/>
  <c r="F3" i="22"/>
  <c r="J9" i="22" s="1"/>
  <c r="F57" i="22"/>
  <c r="J11" i="22" s="1"/>
  <c r="J20" i="22" l="1"/>
  <c r="F154" i="27"/>
  <c r="J20" i="27"/>
  <c r="F154" i="22"/>
  <c r="C13" i="11"/>
  <c r="D15" i="11" s="1"/>
  <c r="D11" i="11"/>
  <c r="D7" i="11"/>
  <c r="D6" i="11"/>
  <c r="F183" i="4"/>
  <c r="O19" i="4"/>
  <c r="C3" i="5" s="1"/>
  <c r="O182" i="4"/>
  <c r="C12" i="5" s="1"/>
  <c r="O133" i="4"/>
  <c r="C11" i="5" s="1"/>
  <c r="O127" i="4"/>
  <c r="C10" i="5" s="1"/>
  <c r="O121" i="4"/>
  <c r="C9" i="5" s="1"/>
  <c r="O103" i="4"/>
  <c r="C8" i="5" s="1"/>
  <c r="O81" i="4"/>
  <c r="C7" i="5" s="1"/>
  <c r="O76" i="4"/>
  <c r="C6" i="5" s="1"/>
  <c r="O53" i="4"/>
  <c r="C5" i="5" s="1"/>
  <c r="O30" i="4"/>
  <c r="C4" i="5" s="1"/>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1" i="4" s="1"/>
  <c r="A33" i="4" s="1"/>
  <c r="A34" i="4" s="1"/>
  <c r="A35" i="4" s="1"/>
  <c r="A36" i="4" s="1"/>
  <c r="A37" i="4" s="1"/>
  <c r="A38" i="4" s="1"/>
  <c r="A39" i="4" s="1"/>
  <c r="A40" i="4" s="1"/>
  <c r="A41" i="4" s="1"/>
  <c r="A42" i="4" s="1"/>
  <c r="A43" i="4" s="1"/>
  <c r="A44" i="4" s="1"/>
  <c r="A45" i="4" s="1"/>
  <c r="A46" i="4" s="1"/>
  <c r="A47" i="4" s="1"/>
  <c r="A48" i="4" s="1"/>
  <c r="A49" i="4" s="1"/>
  <c r="A50" i="4" s="1"/>
  <c r="A51" i="4" s="1"/>
  <c r="A53" i="4" s="1"/>
  <c r="A54" i="4" s="1"/>
  <c r="A56" i="4" s="1"/>
  <c r="A61" i="4" s="1"/>
  <c r="A62" i="4" s="1"/>
  <c r="A63" i="4" s="1"/>
  <c r="A64" i="4" s="1"/>
  <c r="A65" i="4" s="1"/>
  <c r="A66" i="4" s="1"/>
  <c r="A70"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9" i="4" s="1"/>
  <c r="A110" i="4" s="1"/>
  <c r="A111" i="4" s="1"/>
  <c r="A112" i="4" s="1"/>
  <c r="A113" i="4" s="1"/>
  <c r="A114" i="4" s="1"/>
  <c r="A115" i="4" s="1"/>
  <c r="A116" i="4" s="1"/>
  <c r="A117" i="4" s="1"/>
  <c r="A118" i="4" s="1"/>
  <c r="A119" i="4" s="1"/>
  <c r="A120" i="4" s="1"/>
  <c r="A121" i="4" s="1"/>
  <c r="A122"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7" i="4" s="1"/>
  <c r="G99" i="1"/>
  <c r="C99" i="1"/>
  <c r="A99" i="1"/>
  <c r="H99" i="1"/>
  <c r="J99" i="1"/>
  <c r="D3" i="11"/>
  <c r="C13" i="5" l="1"/>
  <c r="C100" i="1"/>
</calcChain>
</file>

<file path=xl/sharedStrings.xml><?xml version="1.0" encoding="utf-8"?>
<sst xmlns="http://schemas.openxmlformats.org/spreadsheetml/2006/main" count="2478" uniqueCount="987">
  <si>
    <t>Artículo</t>
  </si>
  <si>
    <t>Literal</t>
  </si>
  <si>
    <t xml:space="preserve">Descripción </t>
  </si>
  <si>
    <t>Indicador de Cumplimiento</t>
  </si>
  <si>
    <t>Sí</t>
  </si>
  <si>
    <t>No</t>
  </si>
  <si>
    <t>Parcial</t>
  </si>
  <si>
    <t>a)</t>
  </si>
  <si>
    <t>b)</t>
  </si>
  <si>
    <t>c)</t>
  </si>
  <si>
    <t>e)</t>
  </si>
  <si>
    <t>f)</t>
  </si>
  <si>
    <t>g)</t>
  </si>
  <si>
    <t>Artículo 11. Información mínima obligatoria respecto a servicios, procedimientos y funcionamiento del sujeto obligado.</t>
  </si>
  <si>
    <t>d)</t>
  </si>
  <si>
    <t>h)</t>
  </si>
  <si>
    <t>i)</t>
  </si>
  <si>
    <t>j)</t>
  </si>
  <si>
    <t>k)</t>
  </si>
  <si>
    <t>Artículo 10: Publicidad de la Contratación</t>
  </si>
  <si>
    <t>Artículo 12: Esquema de Publicación</t>
  </si>
  <si>
    <t xml:space="preserve">Artículo 13: Registro de Activos de Información </t>
  </si>
  <si>
    <t>Artículo 14: Información publicada con anterioridad</t>
  </si>
  <si>
    <t>Artículos 15: Programa de Gestión Documental</t>
  </si>
  <si>
    <t xml:space="preserve">Artículo 16: Archivos </t>
  </si>
  <si>
    <t>Artículo 17: Sistemas de Información</t>
  </si>
  <si>
    <t>Artículo 20: Índice de Información clasificada y reservada</t>
  </si>
  <si>
    <t xml:space="preserve">Artículo 26: Respuesta a Solicitudes </t>
  </si>
  <si>
    <t>N/A</t>
  </si>
  <si>
    <t>La descripción de la estructura orgánica</t>
  </si>
  <si>
    <t>Las funciones y deberes</t>
  </si>
  <si>
    <t xml:space="preserve">La ubicación de sus sedes y áreas </t>
  </si>
  <si>
    <t>La descripción de divisiones o departamentos</t>
  </si>
  <si>
    <t>La ejecución presupuestal histórica anual</t>
  </si>
  <si>
    <t xml:space="preserve">El directorio de los servidores públicos con la siguiente información: </t>
  </si>
  <si>
    <t>El directorio de personas naturales con contratos de prestación de servicios con la siguiente información:</t>
  </si>
  <si>
    <t>Las normas generales y reglamentarias del sujeto obligado</t>
  </si>
  <si>
    <t>Las políticas, lineamientos o manuales</t>
  </si>
  <si>
    <t>Las metas y objetivos de las unidades administrativas de conformidad con sus programas operativos</t>
  </si>
  <si>
    <t xml:space="preserve">Los resultados de las auditorías al ejercicio presupuestal </t>
  </si>
  <si>
    <t>Los indicadores de desempeño</t>
  </si>
  <si>
    <t>Los plazos de cumplimiento de los contratos</t>
  </si>
  <si>
    <t>El Plan Anual de Adquisiciones</t>
  </si>
  <si>
    <t>El Plan Anticorrupción y de Atención al Ciudadano</t>
  </si>
  <si>
    <t>La normatividad sobre trámites</t>
  </si>
  <si>
    <t xml:space="preserve">Los procesos de los trámites </t>
  </si>
  <si>
    <t>Los costos asociados a los trámites</t>
  </si>
  <si>
    <t>Los informes de gestión, evaluación y auditoría</t>
  </si>
  <si>
    <t xml:space="preserve">El mecanismo interno y externo de supervisión, notificación y vigilancia </t>
  </si>
  <si>
    <t>Los procedimientos, lineamientos y políticas en materia de adquisiciones y compras</t>
  </si>
  <si>
    <t>El mecanismo de presentación directa de solicitudes, quejas y reclamos a disposición del público en relación con acciones u omisiones del sujeto obligado</t>
  </si>
  <si>
    <t>El informe de todas las solicitudes, denuncias y los tiempos de respuesta del sujeto obligado</t>
  </si>
  <si>
    <t>El mecanismo o procedimiento para la participación ciudadana en la formulación de la política o el ejercicio de las facultades del sujeto obligado</t>
  </si>
  <si>
    <t>Los datos abiertos contemplando las excepciones de la presente Ley</t>
  </si>
  <si>
    <t>Las condiciones técnicas de publicación de datos abiertos con requisitos del Gobierno Nacional a través del MinTIC</t>
  </si>
  <si>
    <t xml:space="preserve">El presupuesto general asignado </t>
  </si>
  <si>
    <t>- Objetivos</t>
  </si>
  <si>
    <t>- Estrategias</t>
  </si>
  <si>
    <t>- Proyectos</t>
  </si>
  <si>
    <t xml:space="preserve">- Metas </t>
  </si>
  <si>
    <t>- Distribución presupuestal de proyectos de inversión</t>
  </si>
  <si>
    <t>- Informe de gestión del año inmediatamente anterior</t>
  </si>
  <si>
    <t xml:space="preserve">- Presupuesto desagregado con modificaciones </t>
  </si>
  <si>
    <t xml:space="preserve">- Nombres y apellidos completos </t>
  </si>
  <si>
    <t xml:space="preserve">- Ciudad de nacimiento </t>
  </si>
  <si>
    <t>- Formación académica</t>
  </si>
  <si>
    <t>- Experiencia laboral y profesional</t>
  </si>
  <si>
    <t>- Cargo</t>
  </si>
  <si>
    <t>- Correo electrónico</t>
  </si>
  <si>
    <t xml:space="preserve">- Teléfono </t>
  </si>
  <si>
    <t>- Escalas salariales por categorías de todos los servidores</t>
  </si>
  <si>
    <t>- Objeto del contrato</t>
  </si>
  <si>
    <t>- Monto de los honorarios</t>
  </si>
  <si>
    <t>- Funcionamiento e inversión</t>
  </si>
  <si>
    <t>- Obras públicas</t>
  </si>
  <si>
    <t xml:space="preserve">- Bienes adquiridos y arrendados </t>
  </si>
  <si>
    <t>- Servicios de estudios o investigaciones, señalando el tema específico (Ley 1474 de 2011,  Art. 74)</t>
  </si>
  <si>
    <t>- Contratos de prestación de servicios</t>
  </si>
  <si>
    <t>La normatividad sobre los servicios brindados al público</t>
  </si>
  <si>
    <t>Los formularios y protocolos de atención al público</t>
  </si>
  <si>
    <t>Los formatos o formularios requeridos para los trámites</t>
  </si>
  <si>
    <t>Artículo 8: Criterio Diferencial de Accesibilidad</t>
  </si>
  <si>
    <t>- La estructuración de los procedimientos y articulados con los lineamientos establecidos en el Programa de Gestión Documental de la entidad</t>
  </si>
  <si>
    <t>Los sujetos obligados deben mantener un Índice de Información Clasificada y Reservada que incluya:</t>
  </si>
  <si>
    <t>- La motivación de la clasificación de la información</t>
  </si>
  <si>
    <t>- La individualización del acto en que conste tal calificación</t>
  </si>
  <si>
    <t>Por favor verifique si en el sitio web de su entidad se encuentra debidamente publicada la siguiente información:</t>
  </si>
  <si>
    <t>El horario de atención al público</t>
  </si>
  <si>
    <t>Las contrataciones adjudicadas para la correspondiente vigencia en:</t>
  </si>
  <si>
    <t>Los detalles de los servicios brindados directamente al público</t>
  </si>
  <si>
    <t>La descripción de los procedimientos para la toma de las decisiones en las diferentes áreas</t>
  </si>
  <si>
    <t xml:space="preserve">El contenido de las decisiones y/o políticas adoptadas que afecten al público, con fundamentos e interpretación autorizada </t>
  </si>
  <si>
    <t xml:space="preserve">Los datos de adjudicación y ejecución de contratos, incluidos concursos, licitaciones y demás modalidades de contratación pública </t>
  </si>
  <si>
    <t xml:space="preserve">El registro de los documentos publicados de conformidad con la presente ley y automáticamente disponibles </t>
  </si>
  <si>
    <t>El Registro de Activos de Información</t>
  </si>
  <si>
    <t>La información pública es divulgada en diversos idiomas y lenguas a solicitud de las autoridades de las comunidades particulares que son afectas por el sujeto obligado</t>
  </si>
  <si>
    <t>Los formatos alternativos son comprensibles para los grupos que particularmente son afectados por el sujeto obligado</t>
  </si>
  <si>
    <t>Los medios de comunicación utilizados por la entidad facilitan el acceso a las personas que se encuentran en situación de discapacidad</t>
  </si>
  <si>
    <t xml:space="preserve">Existe un vínculo directo a las contrataciones en curso en el sistema de contratación pública </t>
  </si>
  <si>
    <t>El sujeto obligado cuenta con un Esquema de Publicación (plazo de cumplimiento: 6 meses siguientes a la entrada en vigencia de la presente Ley para entidades del orden nacional, y 12 meses siguientes para entidades del orden territorial)</t>
  </si>
  <si>
    <t>El Esquema de Publicación adoptado es publicado a través de sitio web, y en su defecto a través de boletines, gacetas y carteleras</t>
  </si>
  <si>
    <t>Creación y actualización mensual del Registro de Activos de Información con estándares del Ministerio Público y Archivo General de la Nación (tablas de retención documental – TRD y los inventarios documentales)</t>
  </si>
  <si>
    <t>El sujeto obligado garantiza y facilita a los solicitantes el acceso a toda la información previamente divulgada en los términos establecidos</t>
  </si>
  <si>
    <t xml:space="preserve">Publica de manera proactiva las respuestas a las solicitudes en el sitio web,  y en su defecto a través de los dispositivos existentes en su entidad (boletines, gacetas y carteleras). </t>
  </si>
  <si>
    <t>Se ha adoptado un Programa de Gestión Documental (plazo de cumplimiento: 6 meses siguientes a la entrada en vigencia de la presente Ley para entidades del orden nacional, y 12 meses siguientes para entidades del orden territorial), considerando lo siguiente:</t>
  </si>
  <si>
    <t>El sujeto obligado ha establecido los procedimientos y lineamientos para la creación, producción, distribución, organización, consulta y conservación de los archivos</t>
  </si>
  <si>
    <t>La entidad asegura la efectividad de los Sistemas de Información electrónica como herramienta para promover el acceso a la información por medio de :</t>
  </si>
  <si>
    <t>- La gestión administrativa se encuentra alineada con los sistemas de información</t>
  </si>
  <si>
    <t>- Se ha implementado una ventanilla en la cual se pueda acceder a la información de interés público en formatos y lenguajes comprensibles</t>
  </si>
  <si>
    <t>-  Se ha alineado el sistema de información con la estrategia de Gobierno en Línea</t>
  </si>
  <si>
    <t>- Sus denominaciones (clasificada o reservada)</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</si>
  <si>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</si>
  <si>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</si>
  <si>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</si>
  <si>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r>
      <t xml:space="preserve">Artículo 9. Información mínima obligatoria respecto a la estructura del sujeto obligado. </t>
    </r>
    <r>
      <rPr>
        <b/>
        <sz val="10"/>
        <color theme="1"/>
        <rFont val="Calibri"/>
        <family val="2"/>
        <scheme val="minor"/>
      </rPr>
      <t xml:space="preserve">Nota: </t>
    </r>
    <r>
      <rPr>
        <sz val="10"/>
        <color theme="1"/>
        <rFont val="Calibri"/>
        <family val="2"/>
        <scheme val="minor"/>
      </rPr>
      <t>Art. 10: esta información debe actualizarse mínimo cada mes.</t>
    </r>
  </si>
  <si>
    <r>
      <t xml:space="preserve">La información sobre los </t>
    </r>
    <r>
      <rPr>
        <sz val="10"/>
        <rFont val="Calibri"/>
        <family val="2"/>
        <scheme val="minor"/>
      </rPr>
      <t xml:space="preserve">trámites </t>
    </r>
    <r>
      <rPr>
        <sz val="10"/>
        <color rgb="FF000000"/>
        <rFont val="Calibri"/>
        <family val="2"/>
        <scheme val="minor"/>
      </rPr>
      <t>que se pueden adelantar ante la entidad</t>
    </r>
  </si>
  <si>
    <t>Ubicación Sitio Web</t>
  </si>
  <si>
    <t xml:space="preserve"> Matriz de Autodiagnóstico para el Cumplimiento de la Ley 1712 de 2014</t>
  </si>
  <si>
    <t>FUNDACIÓN GILBERTO ALZATE AVENDAÑO</t>
  </si>
  <si>
    <t>X</t>
  </si>
  <si>
    <r>
      <rPr>
        <b/>
        <sz val="10"/>
        <color rgb="FFFF0000"/>
        <rFont val="Calibri"/>
        <family val="2"/>
        <scheme val="minor"/>
      </rPr>
      <t>Pestaña</t>
    </r>
    <r>
      <rPr>
        <sz val="10"/>
        <color rgb="FF000000"/>
        <rFont val="Calibri"/>
        <family val="2"/>
        <scheme val="minor"/>
      </rPr>
      <t xml:space="preserve">: La Fundación - Normatividad - Acuerdo 002 de 1999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www.fuga.gov.co/sites/default/files/Acuerdo%20002%20de%201999-%20Junta%20Directiva%20%E2%80%9C%20Por%20la%20cual%20se%20adoptan%20los%20Estatutos%20de%20la%20Fundaci%C3%B3n%20Gilberto%20Alzate%20Avenda%C3%B1o%20y%20se%20modifica%20su%20estructura%20org%C3%A1nica%E2%80%9D.pdf</t>
    </r>
  </si>
  <si>
    <r>
      <rPr>
        <b/>
        <sz val="10"/>
        <color rgb="FFFF0000"/>
        <rFont val="Calibri"/>
        <family val="2"/>
        <scheme val="minor"/>
      </rPr>
      <t>Pestaña</t>
    </r>
    <r>
      <rPr>
        <sz val="10"/>
        <color rgb="FF000000"/>
        <rFont val="Calibri"/>
        <family val="2"/>
        <scheme val="minor"/>
      </rPr>
      <t xml:space="preserve">: La Fundación, describe las funciones de la FUGA y en  Normatividad - Acuerdo 001 de 2011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www.fuga.gov.co/sites/default/files/Acuerdo 001 de 2011- Junta Directiva “Por el cual se modifica el acuerdo 002 de 1999”.pdf</t>
    </r>
  </si>
  <si>
    <r>
      <rPr>
        <sz val="10"/>
        <rFont val="Calibri"/>
        <family val="2"/>
        <scheme val="minor"/>
      </rPr>
      <t>Se cumple parcial, sólo aparece la dirección de la sede principal. En las pestaññas de "programación" y de"artes plasticas y visuales" aparecen las direcciones donde se realizaran eventos.</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 Contactenos
</t>
    </r>
    <r>
      <rPr>
        <b/>
        <sz val="10"/>
        <color rgb="FFFF0000"/>
        <rFont val="Calibri"/>
        <family val="2"/>
        <scheme val="minor"/>
      </rPr>
      <t>Link:</t>
    </r>
    <r>
      <rPr>
        <sz val="10"/>
        <color rgb="FFFF0000"/>
        <rFont val="Calibri"/>
        <family val="2"/>
        <scheme val="minor"/>
      </rPr>
      <t xml:space="preserve"> </t>
    </r>
    <r>
      <rPr>
        <sz val="10"/>
        <rFont val="Calibri"/>
        <family val="2"/>
        <scheme val="minor"/>
      </rPr>
      <t>http://www.fgaa.gov.co/</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</si>
  <si>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Punto de atención y defensor del ciudadano.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http://www.fgaa.gov.co/punto-de-atenci%C3%B3n-y-defensor-del-ciudadano#.VQmul-F5J74</t>
    </r>
  </si>
  <si>
    <r>
      <rPr>
        <b/>
        <sz val="10"/>
        <color rgb="FFFF0000"/>
        <rFont val="Calibri"/>
        <family val="2"/>
        <scheme val="minor"/>
      </rPr>
      <t>Pestaña</t>
    </r>
    <r>
      <rPr>
        <sz val="10"/>
        <color rgb="FF000000"/>
        <rFont val="Calibri"/>
        <family val="2"/>
        <scheme val="minor"/>
      </rPr>
      <t xml:space="preserve">: La Fundación - Gestión y Control - Escoger categoria Informes presupuestales
</t>
    </r>
    <r>
      <rPr>
        <b/>
        <sz val="10"/>
        <color rgb="FFFF0000"/>
        <rFont val="Calibri"/>
        <family val="2"/>
        <scheme val="minor"/>
      </rPr>
      <t>Link:</t>
    </r>
    <r>
      <rPr>
        <sz val="10"/>
        <color rgb="FF000000"/>
        <rFont val="Calibri"/>
        <family val="2"/>
        <scheme val="minor"/>
      </rPr>
      <t xml:space="preserve"> http://fgaa.gov.co/normatividad-vista?tid=35</t>
    </r>
  </si>
  <si>
    <r>
      <rPr>
        <b/>
        <sz val="10"/>
        <color rgb="FFFF0000"/>
        <rFont val="Calibri"/>
        <family val="2"/>
        <scheme val="minor"/>
      </rPr>
      <t>Pestaña</t>
    </r>
    <r>
      <rPr>
        <sz val="10"/>
        <color rgb="FF000000"/>
        <rFont val="Calibri"/>
        <family val="2"/>
        <scheme val="minor"/>
      </rPr>
      <t xml:space="preserve">: La Fundación - Gestión y Control - Escoger categoria Planes -Plan de acción FUGA 2015
</t>
    </r>
    <r>
      <rPr>
        <b/>
        <sz val="10"/>
        <color rgb="FFFF0000"/>
        <rFont val="Calibri"/>
        <family val="2"/>
        <scheme val="minor"/>
      </rPr>
      <t>Link:</t>
    </r>
    <r>
      <rPr>
        <sz val="10"/>
        <color rgb="FF000000"/>
        <rFont val="Calibri"/>
        <family val="2"/>
        <scheme val="minor"/>
      </rPr>
      <t xml:space="preserve"> http://fgaa.gov.co/sites/default/files/Plan%20de%20accion%20FUGA%202015%20%281%29.pdf</t>
    </r>
  </si>
  <si>
    <r>
      <rPr>
        <b/>
        <sz val="10"/>
        <color rgb="FFFF0000"/>
        <rFont val="Calibri"/>
        <family val="2"/>
        <scheme val="minor"/>
      </rPr>
      <t>Pestaña</t>
    </r>
    <r>
      <rPr>
        <sz val="10"/>
        <color rgb="FF000000"/>
        <rFont val="Calibri"/>
        <family val="2"/>
        <scheme val="minor"/>
      </rPr>
      <t xml:space="preserve">: La Fundación - Gestión y Control - Escoger categoria Informes de gestión
</t>
    </r>
    <r>
      <rPr>
        <b/>
        <sz val="10"/>
        <color rgb="FFFF0000"/>
        <rFont val="Calibri"/>
        <family val="2"/>
        <scheme val="minor"/>
      </rPr>
      <t>Link:</t>
    </r>
    <r>
      <rPr>
        <sz val="10"/>
        <color rgb="FF000000"/>
        <rFont val="Calibri"/>
        <family val="2"/>
        <scheme val="minor"/>
      </rPr>
      <t xml:space="preserve"> http://fgaa.gov.co/normatividad-vista?tid=14</t>
    </r>
  </si>
  <si>
    <r>
      <rPr>
        <b/>
        <sz val="10"/>
        <color rgb="FFFF0000"/>
        <rFont val="Calibri"/>
        <family val="2"/>
        <scheme val="minor"/>
      </rPr>
      <t>Pestañas</t>
    </r>
    <r>
      <rPr>
        <sz val="10"/>
        <color rgb="FF000000"/>
        <rFont val="Calibri"/>
        <family val="2"/>
        <scheme val="minor"/>
      </rPr>
      <t xml:space="preserve">: 
</t>
    </r>
    <r>
      <rPr>
        <sz val="10"/>
        <color rgb="FFFF0000"/>
        <rFont val="Calibri"/>
        <family val="2"/>
        <scheme val="minor"/>
      </rPr>
      <t>1</t>
    </r>
    <r>
      <rPr>
        <sz val="10"/>
        <color rgb="FF000000"/>
        <rFont val="Calibri"/>
        <family val="2"/>
        <scheme val="minor"/>
      </rPr>
      <t xml:space="preserve">. La Fundación - Normatividad - Acuerdo 002 de 1999
</t>
    </r>
    <r>
      <rPr>
        <sz val="10"/>
        <color rgb="FFFF0000"/>
        <rFont val="Calibri"/>
        <family val="2"/>
        <scheme val="minor"/>
      </rPr>
      <t>2</t>
    </r>
    <r>
      <rPr>
        <sz val="10"/>
        <color rgb="FF000000"/>
        <rFont val="Calibri"/>
        <family val="2"/>
        <scheme val="minor"/>
      </rPr>
      <t xml:space="preserve">.  Arbol de contenido ubicado en la parte inferior de la página (bloque estatico) -Subdirección Administrativa - Organigrama
</t>
    </r>
    <r>
      <rPr>
        <b/>
        <sz val="10"/>
        <color rgb="FFFF0000"/>
        <rFont val="Calibri"/>
        <family val="2"/>
        <scheme val="minor"/>
      </rPr>
      <t>Links:</t>
    </r>
    <r>
      <rPr>
        <sz val="10"/>
        <color rgb="FFFF0000"/>
        <rFont val="Calibri"/>
        <family val="2"/>
        <scheme val="minor"/>
      </rPr>
      <t xml:space="preserve"> 
1.</t>
    </r>
    <r>
      <rPr>
        <sz val="10"/>
        <color rgb="FF000000"/>
        <rFont val="Calibri"/>
        <family val="2"/>
        <scheme val="minor"/>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scheme val="minor"/>
      </rPr>
      <t>2</t>
    </r>
    <r>
      <rPr>
        <sz val="10"/>
        <color rgb="FF000000"/>
        <rFont val="Calibri"/>
        <family val="2"/>
        <scheme val="minor"/>
      </rPr>
      <t>. http://www.fgaa.gov.co/organigrama#.VQmq_eF5J74</t>
    </r>
  </si>
  <si>
    <r>
      <rPr>
        <sz val="10"/>
        <rFont val="Calibri"/>
        <family val="2"/>
        <scheme val="minor"/>
      </rPr>
      <t>No todos los nombres estan completos</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 
</t>
    </r>
    <r>
      <rPr>
        <sz val="10"/>
        <rFont val="Calibri"/>
        <family val="2"/>
        <scheme val="minor"/>
      </rPr>
      <t>http://www.fgaa.gov.co/correos-institucionales#.VQm1KeF5J75</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</si>
  <si>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Links: 
</t>
    </r>
    <r>
      <rPr>
        <sz val="10"/>
        <rFont val="Calibri"/>
        <family val="2"/>
        <scheme val="minor"/>
      </rPr>
      <t>http://www.fgaa.gov.co/correos-institucionales#.VQm1KeF5J75</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</si>
  <si>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Links: 
</t>
    </r>
    <r>
      <rPr>
        <sz val="10"/>
        <rFont val="Calibri"/>
        <family val="2"/>
        <scheme val="minor"/>
      </rPr>
      <t>http://www.fgaa.gov.co/correos-institucionales#.VQm1KeF5J76</t>
    </r>
    <r>
      <rPr>
        <sz val="11"/>
        <color theme="1"/>
        <rFont val="Calibri"/>
        <family val="2"/>
        <scheme val="minor"/>
      </rPr>
      <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</si>
  <si>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Arbol de contenido ubicado en la parte inferior de la página (bloque estatico) -Subdirección Administrativa - Directorio 
</t>
    </r>
    <r>
      <rPr>
        <b/>
        <sz val="10"/>
        <color rgb="FFFF0000"/>
        <rFont val="Calibri"/>
        <family val="2"/>
        <scheme val="minor"/>
      </rPr>
      <t xml:space="preserve">Links: 
</t>
    </r>
    <r>
      <rPr>
        <sz val="10"/>
        <rFont val="Calibri"/>
        <family val="2"/>
        <scheme val="minor"/>
      </rPr>
      <t xml:space="preserve">http://www.fgaa.gov.co/directorio#.VQm1EeF5J74
</t>
    </r>
    <r>
      <rPr>
        <sz val="10"/>
        <color rgb="FF000000"/>
        <rFont val="Calibri"/>
        <family val="2"/>
        <scheme val="minor"/>
      </rPr>
      <t xml:space="preserve">
</t>
    </r>
  </si>
  <si>
    <t>La fundación tiene publicado el documento denomimado "Listado de contrtos adelantado en 2014"</t>
  </si>
  <si>
    <r>
      <rPr>
        <b/>
        <sz val="10"/>
        <color rgb="FFFF0000"/>
        <rFont val="Calibri"/>
        <family val="2"/>
        <scheme val="minor"/>
      </rPr>
      <t>Pestaña</t>
    </r>
    <r>
      <rPr>
        <sz val="10"/>
        <color rgb="FF000000"/>
        <rFont val="Calibri"/>
        <family val="2"/>
        <scheme val="minor"/>
      </rPr>
      <t xml:space="preserve">:  La Fundación - Gestión y Control - Escoger categoria Información jurídica y legal -Listado de contratos adelantados en 2014
</t>
    </r>
    <r>
      <rPr>
        <b/>
        <sz val="10"/>
        <color rgb="FFFF0000"/>
        <rFont val="Calibri"/>
        <family val="2"/>
        <scheme val="minor"/>
      </rPr>
      <t xml:space="preserve">Links: 
</t>
    </r>
    <r>
      <rPr>
        <sz val="10"/>
        <rFont val="Calibri"/>
        <family val="2"/>
        <scheme val="minor"/>
      </rPr>
      <t xml:space="preserve">http://fgaa.gov.co/sites/default/files/LISTADO%20DE%20CONTRATOS%20ADELANTADOS%20A%2010%20DE%20OCTUBRE%20DE%202014.pdf
</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</si>
  <si>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Información jurídica y legal -Listado de contratos adelantados en 2014
</t>
    </r>
    <r>
      <rPr>
        <b/>
        <sz val="10"/>
        <color rgb="FFFF0000"/>
        <rFont val="Calibri"/>
        <family val="2"/>
        <scheme val="minor"/>
      </rPr>
      <t xml:space="preserve">Link: 
</t>
    </r>
    <r>
      <rPr>
        <sz val="10"/>
        <rFont val="Calibri"/>
        <family val="2"/>
        <scheme val="minor"/>
      </rPr>
      <t xml:space="preserve">http://fgaa.gov.co/sites/default/files/LISTADO%20DE%20CONTRATOS%20ADELANTADOS%20A%2010%20DE%20OCTUBRE%20DE%202014.pdf
</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</si>
  <si>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Planes-Plan Anual de adquisiciones 2015
</t>
    </r>
    <r>
      <rPr>
        <b/>
        <sz val="10"/>
        <color rgb="FFFF0000"/>
        <rFont val="Calibri"/>
        <family val="2"/>
        <scheme val="minor"/>
      </rPr>
      <t xml:space="preserve">Link: 
</t>
    </r>
    <r>
      <rPr>
        <sz val="10"/>
        <rFont val="Calibri"/>
        <family val="2"/>
        <scheme val="minor"/>
      </rPr>
      <t>http://fgaa.gov.co/sites/default/files/PLAN%20ANUAL%20DE%20ADQUISICIONES%20FUGA%202015-3.pdf</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</si>
  <si>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http://fgaa.gov.co/sites/default/files/CONTRATOS%20CONTRATOS%20ADELANTADOS%20A%2028%20DE%20FEBRERO%20DE%202015.pdf
2.http://fgaa.gov.co/sites/default/files/LISTADO%20DE%20CONTRATOS%20ADELANTADOS%20A%2010%20DE%20OCTUBRE%20DE%202014.pdf</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</si>
  <si>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 - Plan Anticorrupción y de Atención al Ciudadano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http://fgaa.gov.co/sites/default/files/PLAN%20ANTICORRUPCI%C3%93N%20Y%20DE%20ATENCI%C3%93N%20AL%20CIUDADANO%202015_1.pdf
</t>
    </r>
  </si>
  <si>
    <r>
      <rPr>
        <sz val="10"/>
        <rFont val="Calibri"/>
        <family val="2"/>
        <scheme val="minor"/>
      </rPr>
      <t>Esta información se observa en tipo de contrato del listado de contratos.</t>
    </r>
    <r>
      <rPr>
        <b/>
        <sz val="10"/>
        <color rgb="FFFF0000"/>
        <rFont val="Calibri"/>
        <family val="2"/>
        <scheme val="minor"/>
      </rPr>
      <t xml:space="preserve">
Pestaña</t>
    </r>
    <r>
      <rPr>
        <sz val="10"/>
        <color rgb="FF000000"/>
        <rFont val="Calibri"/>
        <family val="2"/>
        <scheme val="minor"/>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http://fgaa.gov.co/sites/default/files/CONTRATOS%20CONTRATOS%20ADELANTADOS%20A%2028%20DE%20FEBRERO%20DE%202015.pdf
2.http://fgaa.gov.co/sites/default/files/LISTADO%20DE%20CONTRATOS%20ADELANTADOS%20A%2010%20DE%20OCTUBRE%20DE%202014.pdf</t>
    </r>
    <r>
      <rPr>
        <sz val="10"/>
        <color rgb="FF000000"/>
        <rFont val="Calibri"/>
        <family val="2"/>
        <scheme val="minor"/>
      </rPr>
      <t xml:space="preserve">
</t>
    </r>
  </si>
  <si>
    <r>
      <rPr>
        <b/>
        <sz val="10"/>
        <color rgb="FFFF0000"/>
        <rFont val="Calibri"/>
        <family val="2"/>
        <scheme val="minor"/>
      </rPr>
      <t>Pagina inicial - Pestañas</t>
    </r>
    <r>
      <rPr>
        <sz val="10"/>
        <color rgb="FF000000"/>
        <rFont val="Calibri"/>
        <family val="2"/>
        <scheme val="minor"/>
      </rPr>
      <t xml:space="preserve">: Artes Plásticas y Visuales - Programación - Convocatorias - Biblioteca - Clubes y Talleres
</t>
    </r>
    <r>
      <rPr>
        <b/>
        <sz val="10"/>
        <color rgb="FFFF0000"/>
        <rFont val="Calibri"/>
        <family val="2"/>
        <scheme val="minor"/>
      </rPr>
      <t xml:space="preserve">Link: </t>
    </r>
    <r>
      <rPr>
        <sz val="10"/>
        <rFont val="Calibri"/>
        <family val="2"/>
        <scheme val="minor"/>
      </rPr>
      <t>www.fuga.gov.co</t>
    </r>
    <r>
      <rPr>
        <b/>
        <sz val="10"/>
        <color rgb="FFFF0000"/>
        <rFont val="Calibri"/>
        <family val="2"/>
        <scheme val="minor"/>
      </rPr>
      <t xml:space="preserve">
</t>
    </r>
    <r>
      <rPr>
        <sz val="10"/>
        <rFont val="Calibri"/>
        <family val="2"/>
        <scheme val="minor"/>
      </rPr>
      <t xml:space="preserve">
</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</si>
  <si>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Punto de Atención y Defensor al Ciudadano.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 http://www.fuga.gov.co/punto-de-atenci%C3%B3n-y-defensor-del-ciudadano#.VQrwqeF5J74</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</si>
  <si>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Punto de Atención y Defensor al Ciudadano. 
</t>
    </r>
    <r>
      <rPr>
        <b/>
        <sz val="10"/>
        <color rgb="FFFF0000"/>
        <rFont val="Calibri"/>
        <family val="2"/>
        <scheme val="minor"/>
      </rPr>
      <t xml:space="preserve">Link: </t>
    </r>
    <r>
      <rPr>
        <sz val="10"/>
        <color rgb="FF000000"/>
        <rFont val="Calibri"/>
        <family val="2"/>
        <scheme val="minor"/>
      </rPr>
      <t xml:space="preserve">
http://www.fuga.gov.co/punto-de-atenci%C3%B3n-y-defensor-del-ciudadano#.VQrwqeF5J74</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</si>
  <si>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Estadísticas PQRS
</t>
    </r>
    <r>
      <rPr>
        <b/>
        <sz val="10"/>
        <color rgb="FFFF0000"/>
        <rFont val="Calibri"/>
        <family val="2"/>
        <scheme val="minor"/>
      </rPr>
      <t xml:space="preserve">Link: </t>
    </r>
    <r>
      <rPr>
        <sz val="10"/>
        <color rgb="FF000000"/>
        <rFont val="Calibri"/>
        <family val="2"/>
        <scheme val="minor"/>
      </rPr>
      <t xml:space="preserve">
http://www.fuga.gov.co/estad%C3%ADsticas-pqrs#.VQrzSeF5J74</t>
    </r>
  </si>
  <si>
    <r>
      <t>Como sujeto obligado responde a las solicitudes de acceso a la información pública de buena fe, de manera adecuada, veraz y oportuna, preferiblemente por vía electrónica,</t>
    </r>
    <r>
      <rPr>
        <sz val="10"/>
        <rFont val="Calibri"/>
        <family val="2"/>
        <scheme val="minor"/>
      </rPr>
      <t xml:space="preserve"> con el consentimiento del solicitante</t>
    </r>
  </si>
  <si>
    <r>
      <rPr>
        <b/>
        <sz val="10"/>
        <color rgb="FFFF0000"/>
        <rFont val="Calibri"/>
        <family val="2"/>
        <scheme val="minor"/>
      </rPr>
      <t>Pestaña</t>
    </r>
    <r>
      <rPr>
        <sz val="10"/>
        <color rgb="FF000000"/>
        <rFont val="Calibri"/>
        <family val="2"/>
        <scheme val="minor"/>
      </rPr>
      <t xml:space="preserve">: La Fundación - Gestión y Control - Escoger categoria Informes presupuestales - Ejecución presupuesto de gastos e inversión.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http://fgaa.gov.co/sites/default/files/EJECUCION%20PRESUPUESTO%20DE%20GASTOS%20E%20INVERSION%20A%2031%20DE%20ENERO%20DE%202015_0.pdf</t>
    </r>
  </si>
  <si>
    <t>x</t>
  </si>
  <si>
    <r>
      <rPr>
        <b/>
        <sz val="10"/>
        <color rgb="FFFF0000"/>
        <rFont val="Calibri"/>
        <family val="2"/>
        <scheme val="minor"/>
      </rPr>
      <t>Pestaña</t>
    </r>
    <r>
      <rPr>
        <sz val="10"/>
        <color rgb="FF000000"/>
        <rFont val="Calibri"/>
        <family val="2"/>
        <scheme val="minor"/>
      </rPr>
      <t xml:space="preserve">: Clubes y Talleres
</t>
    </r>
    <r>
      <rPr>
        <b/>
        <sz val="10"/>
        <color rgb="FFFF0000"/>
        <rFont val="Calibri"/>
        <family val="2"/>
        <scheme val="minor"/>
      </rPr>
      <t xml:space="preserve">Link: </t>
    </r>
    <r>
      <rPr>
        <sz val="10"/>
        <rFont val="Calibri"/>
        <family val="2"/>
        <scheme val="minor"/>
      </rPr>
      <t xml:space="preserve">http://fgaa.gov.co/talleres-y-clubes-art%C3%ADsticos#.VQsKgeF5J74
</t>
    </r>
  </si>
  <si>
    <t>Documentados y aprobados en el SIG</t>
  </si>
  <si>
    <t>Oficina de Atención al Ciudadano</t>
  </si>
  <si>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Sistema Distrital de Quejas y Soluciones
</t>
    </r>
    <r>
      <rPr>
        <b/>
        <sz val="10"/>
        <color rgb="FFFF0000"/>
        <rFont val="Calibri"/>
        <family val="2"/>
        <scheme val="minor"/>
      </rPr>
      <t xml:space="preserve">Link: </t>
    </r>
    <r>
      <rPr>
        <sz val="10"/>
        <color rgb="FF000000"/>
        <rFont val="Calibri"/>
        <family val="2"/>
        <scheme val="minor"/>
      </rPr>
      <t xml:space="preserve">
https://www.sdqsbogota.gov.co/sdqs//index.jsp</t>
    </r>
  </si>
  <si>
    <t>MANUAL DE CONTRATACION
http://www.fuga.gov.co/categoria-normatividad/información-jur%C3%ADdica-y-legal</t>
  </si>
  <si>
    <t>www.fuga.gov.co</t>
  </si>
  <si>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scheme val="minor"/>
      </rPr>
      <t>Links que referencian al directorio</t>
    </r>
    <r>
      <rPr>
        <sz val="10"/>
        <color rgb="FF000000"/>
        <rFont val="Calibri"/>
        <family val="2"/>
        <scheme val="minor"/>
      </rPr>
      <t xml:space="preserve">:
</t>
    </r>
    <r>
      <rPr>
        <u/>
        <sz val="10"/>
        <color rgb="FF000000"/>
        <rFont val="Calibri"/>
        <family val="2"/>
        <scheme val="minor"/>
      </rPr>
      <t>Directorio</t>
    </r>
    <r>
      <rPr>
        <sz val="10"/>
        <color rgb="FF000000"/>
        <rFont val="Calibri"/>
        <family val="2"/>
        <scheme val="minor"/>
      </rPr>
      <t xml:space="preserve">: http://www.fuga.gov.co/directorio#.VQtDaeF5J74
</t>
    </r>
    <r>
      <rPr>
        <u/>
        <sz val="10"/>
        <color rgb="FF000000"/>
        <rFont val="Calibri"/>
        <family val="2"/>
        <scheme val="minor"/>
      </rPr>
      <t>Correos Institucionales</t>
    </r>
    <r>
      <rPr>
        <sz val="10"/>
        <color rgb="FF000000"/>
        <rFont val="Calibri"/>
        <family val="2"/>
        <scheme val="minor"/>
      </rPr>
      <t>: http://www.fgaa.gov.co/correos-institucionales#.VQtDfuF5J75</t>
    </r>
  </si>
  <si>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esquema de publicación, es decir, hasta 6 de septiembre de 2015</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</si>
  <si>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programa de gestión documental, es decir, hasta 6 de septiembre de 2015</t>
  </si>
  <si>
    <t>.Artículo 9. Información mínima obligatoria respecto a la estructura del sujeto obligado. Nota: Art. 10: esta información debe actualizarse mínimo cada mes.</t>
  </si>
  <si>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</si>
  <si>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</si>
  <si>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</si>
  <si>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Los planes de gasto público para cada año fiscal, de acuerdo con lo establecido en el Art. 74 de la Ley 1474 de 2011 (</t>
    </r>
    <r>
      <rPr>
        <sz val="10"/>
        <color rgb="FF0070C0"/>
        <rFont val="Calibri"/>
        <family val="2"/>
        <scheme val="minor"/>
      </rPr>
      <t>Plan de Acción</t>
    </r>
    <r>
      <rPr>
        <sz val="10"/>
        <color rgb="FF000000"/>
        <rFont val="Calibri"/>
        <family val="2"/>
        <scheme val="minor"/>
      </rPr>
      <t xml:space="preserve">), desagregado de la siguiente manera: </t>
    </r>
  </si>
  <si>
    <r>
      <rPr>
        <b/>
        <sz val="10"/>
        <color rgb="FFFF0000"/>
        <rFont val="Calibri"/>
        <family val="2"/>
        <scheme val="minor"/>
      </rPr>
      <t>Pestaña</t>
    </r>
    <r>
      <rPr>
        <sz val="10"/>
        <color rgb="FF000000"/>
        <rFont val="Calibri"/>
        <family val="2"/>
        <scheme val="minor"/>
      </rPr>
      <t xml:space="preserve">: 
1. La Fundación - Gestión y Control - Escoger categoria Información jurídica y legal - links a contratación bogotá y colombia compra eficiente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 xml:space="preserve">. </t>
    </r>
    <r>
      <rPr>
        <sz val="10"/>
        <rFont val="Calibri"/>
        <family val="2"/>
        <scheme val="minor"/>
      </rPr>
      <t>http://fgaa.gov.co/normatividad-vista?tid=17</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</si>
  <si>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 - Informes de gestión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http://fgaa.gov.co/normatividad-vista?tid=14
</t>
    </r>
  </si>
  <si>
    <t>Procedimientos e intructivos aprobados en el SIG y con los requisitos de la normatividad aplicable en gestión documental</t>
  </si>
  <si>
    <r>
      <rPr>
        <b/>
        <sz val="10"/>
        <color rgb="FFFF0000"/>
        <rFont val="Calibri"/>
        <family val="2"/>
        <scheme val="minor"/>
      </rPr>
      <t>Pestaña</t>
    </r>
    <r>
      <rPr>
        <sz val="10"/>
        <color rgb="FF000000"/>
        <rFont val="Calibri"/>
        <family val="2"/>
        <scheme val="minor"/>
      </rPr>
      <t xml:space="preserve">:  La Fundación - Gestión y Control - Escoger categoria Planes-Planes 2014 - planes acción por depencia 2014
</t>
    </r>
    <r>
      <rPr>
        <b/>
        <sz val="10"/>
        <color rgb="FFFF0000"/>
        <rFont val="Calibri"/>
        <family val="2"/>
        <scheme val="minor"/>
      </rPr>
      <t xml:space="preserve">Link: 
</t>
    </r>
    <r>
      <rPr>
        <sz val="10"/>
        <rFont val="Calibri"/>
        <family val="2"/>
        <scheme val="minor"/>
      </rPr>
      <t>http://fgaa.gov.co/planes-2014#.VQxKu-F5J74</t>
    </r>
    <r>
      <rPr>
        <sz val="10"/>
        <color rgb="FF000000"/>
        <rFont val="Calibri"/>
        <family val="2"/>
        <scheme val="minor"/>
      </rPr>
      <t xml:space="preserve">
</t>
    </r>
  </si>
  <si>
    <t>La FUGA no realiza ningún trámite al ciudadano, sólo presta servicios</t>
  </si>
  <si>
    <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scheme val="minor"/>
      </rPr>
      <t>links:</t>
    </r>
    <r>
      <rPr>
        <sz val="10"/>
        <rFont val="Calibri"/>
        <family val="2"/>
        <scheme val="minor"/>
      </rPr>
      <t xml:space="preserve">
1. http://fgaa.gov.co/manual-de-contrataci%C3%B3n#.VQxMGeF5J74
2. http://fgaa.gov.co/normatividad-vista?tid=16
3. http://fgaa.gov.co/punto-de-atenci%C3%B3n-y-defensor-del-ciudadano#.VQxMYeF5J74
</t>
    </r>
  </si>
  <si>
    <r>
      <rPr>
        <b/>
        <sz val="10"/>
        <color rgb="FFFF0000"/>
        <rFont val="Calibri"/>
        <family val="2"/>
        <scheme val="minor"/>
      </rPr>
      <t>Pestaña:</t>
    </r>
    <r>
      <rPr>
        <sz val="10"/>
        <color rgb="FF000000"/>
        <rFont val="Calibri"/>
        <family val="2"/>
        <scheme val="minor"/>
      </rPr>
      <t xml:space="preserve"> La Fundación - Gestión y Control - Escoger categoria Planes -Plan de acción FUGA 2015
Link: </t>
    </r>
    <r>
      <rPr>
        <b/>
        <sz val="10"/>
        <color rgb="FFFF0000"/>
        <rFont val="Calibri"/>
        <family val="2"/>
        <scheme val="minor"/>
      </rPr>
      <t>http:</t>
    </r>
    <r>
      <rPr>
        <sz val="10"/>
        <color rgb="FF000000"/>
        <rFont val="Calibri"/>
        <family val="2"/>
        <scheme val="minor"/>
      </rPr>
      <t>//fgaa.gov.co/sites/default/files/Plan%20de%20accion%20FUGA%202015%20%281%29.pdf</t>
    </r>
  </si>
  <si>
    <r>
      <rPr>
        <sz val="10"/>
        <rFont val="Calibri"/>
        <family val="2"/>
        <scheme val="minor"/>
      </rPr>
      <t>Publicadas resoluciones sobre creación, estatutos y manual de funciones de la FUGA</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-Subdirección Administrativa - Normatividad
</t>
    </r>
    <r>
      <rPr>
        <b/>
        <sz val="10"/>
        <color rgb="FFFF0000"/>
        <rFont val="Calibri"/>
        <family val="2"/>
        <scheme val="minor"/>
      </rPr>
      <t>Link:</t>
    </r>
    <r>
      <rPr>
        <sz val="10"/>
        <color rgb="FF000000"/>
        <rFont val="Calibri"/>
        <family val="2"/>
        <scheme val="minor"/>
      </rPr>
      <t xml:space="preserve"> http://www.fgaa.gov.co/categor%C3%ADa-subadministrativa/planta#overlay-context=</t>
    </r>
  </si>
  <si>
    <t>Responsable</t>
  </si>
  <si>
    <t>Subdirección Administrativa
Talento Humano</t>
  </si>
  <si>
    <t>Subdirección Administrativa
Atención al Ciudadano</t>
  </si>
  <si>
    <t xml:space="preserve">Planeación </t>
  </si>
  <si>
    <t>Planeación
Presupuesto</t>
  </si>
  <si>
    <t xml:space="preserve">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</si>
  <si>
    <t>Planeación</t>
  </si>
  <si>
    <t>Jurídica</t>
  </si>
  <si>
    <t>Subdirección Administrativa</t>
  </si>
  <si>
    <t>Control Interno</t>
  </si>
  <si>
    <t>Subdirección Operativa</t>
  </si>
  <si>
    <t>Subdirección Operativa
Gerencia de Producción
Gerencia de Artes Plásticas y Visuales</t>
  </si>
  <si>
    <t>Planeación 
Jurídica</t>
  </si>
  <si>
    <t>No aplica</t>
  </si>
  <si>
    <t>Planeación
Control Interno</t>
  </si>
  <si>
    <t>Subdirección Administrativa
Tecnologia de la Información</t>
  </si>
  <si>
    <t>Subdirección Operativa
Comunicaciones</t>
  </si>
  <si>
    <t>Subdirección Administrativa
Gestión Documental</t>
  </si>
  <si>
    <t>Subdirección Administrativa
Tecnología de la Información</t>
  </si>
  <si>
    <t xml:space="preserve"> </t>
  </si>
  <si>
    <t>Tecnologia de la Información
Comunicaciones</t>
  </si>
  <si>
    <t>Oficina de Atención al Ciudadano.
Ventanilla electrónica</t>
  </si>
  <si>
    <t>Artículo 9. Información mínima obligatoria respecto a la estructura del sujeto obligado. Nota: Art. 10: esta información debe actualizarse mínimo cada mes</t>
  </si>
  <si>
    <t>Fecha:</t>
  </si>
  <si>
    <t>Categoría de información</t>
  </si>
  <si>
    <t>Normatividad</t>
  </si>
  <si>
    <t>Categoría</t>
  </si>
  <si>
    <t>Subcategoría</t>
  </si>
  <si>
    <t>L. 1712 de 2014</t>
  </si>
  <si>
    <t>L. 1712 de 2014 + GEL</t>
  </si>
  <si>
    <t>Oficina y responsable de producir la información</t>
  </si>
  <si>
    <t>Oficina y responsable de publicar</t>
  </si>
  <si>
    <t>Fecha de Publicación</t>
  </si>
  <si>
    <t>Periodo de Actualización</t>
  </si>
  <si>
    <t>Acciones de monitoreo</t>
  </si>
  <si>
    <t>Oficina y Responsable del Monitoreo</t>
  </si>
  <si>
    <t>Sección particular en la página de inicio del sitio web del sujeto obligado, denominada literalmente “Transparencia y acceso a información pública”</t>
  </si>
  <si>
    <t>Sistemas, informática o TIC</t>
  </si>
  <si>
    <t>1.1</t>
  </si>
  <si>
    <t>Mecanismos para la atención al ciudadano</t>
  </si>
  <si>
    <t>Servicio al Ciudadano</t>
  </si>
  <si>
    <t>Mecanismos de contacto con el sujeto obligado:</t>
  </si>
  <si>
    <t>Mecanismos para la atención al ciuidadano</t>
  </si>
  <si>
    <t>1.2</t>
  </si>
  <si>
    <t>Localización física, sucursales o regionales, horarios y días de atención al público</t>
  </si>
  <si>
    <t>Horarios y días de atención al público.</t>
  </si>
  <si>
    <t>1.3</t>
  </si>
  <si>
    <t>Correo electrónico para notificaciones judiciales</t>
  </si>
  <si>
    <t>Área Judicial</t>
  </si>
  <si>
    <t>1.4</t>
  </si>
  <si>
    <t>Políticas de seguridad de la información del sitio web y protección de datos personales</t>
  </si>
  <si>
    <t>2.1</t>
  </si>
  <si>
    <t>Datos abiertos</t>
  </si>
  <si>
    <t>2.2</t>
  </si>
  <si>
    <t>Estudios, investigaciones y otras publicaciones.</t>
  </si>
  <si>
    <t>Cada área debe dar cuenta de este tipo de documentos. Consolidad Gestión Documental.</t>
  </si>
  <si>
    <t>2.3</t>
  </si>
  <si>
    <t>Convocatorias</t>
  </si>
  <si>
    <t>Cada área debe dar cuenta de esta información. Consolida Servicio al ciudadano.</t>
  </si>
  <si>
    <t>2.4</t>
  </si>
  <si>
    <t>Preguntas y respuestas frecuentes</t>
  </si>
  <si>
    <t>2.5</t>
  </si>
  <si>
    <t>Glosario</t>
  </si>
  <si>
    <t>Comunicaciones</t>
  </si>
  <si>
    <t>2.6</t>
  </si>
  <si>
    <t>Noticias</t>
  </si>
  <si>
    <t>2.7</t>
  </si>
  <si>
    <t>Calendario de actividades</t>
  </si>
  <si>
    <t>2.8</t>
  </si>
  <si>
    <t>Información para niños y jóvenes</t>
  </si>
  <si>
    <t>2.9</t>
  </si>
  <si>
    <t>Información adicional</t>
  </si>
  <si>
    <t>Servicio al ciudadano / Comunicaciones</t>
  </si>
  <si>
    <t>3.1</t>
  </si>
  <si>
    <t>Misión y visión</t>
  </si>
  <si>
    <t>Misión y visión de acuerdo con la norma de creación o reestructuración o según lo definido en el sistema de gestión de calidad de la entidad.</t>
  </si>
  <si>
    <t>Oficina de Planeación</t>
  </si>
  <si>
    <t>Estructura orgánica y talento humano</t>
  </si>
  <si>
    <t>3.2</t>
  </si>
  <si>
    <t>Funciones y deberes</t>
  </si>
  <si>
    <t>Funciones y deberes de acuerdo con su norma de creación o reestructuración. Si alguna norma le asigna funciones adicionales, éstas también se deben incluir en este punto.</t>
  </si>
  <si>
    <t>3.3</t>
  </si>
  <si>
    <t>Procesos y procedimientos</t>
  </si>
  <si>
    <t>3.4</t>
  </si>
  <si>
    <t>Organigrama</t>
  </si>
  <si>
    <t>3.5</t>
  </si>
  <si>
    <t>Directorio de información de servidores públicos y contratistas</t>
  </si>
  <si>
    <t>Talento Humano y Contratos</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</si>
  <si>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</si>
  <si>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</si>
  <si>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</si>
  <si>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</si>
  <si>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</si>
  <si>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</si>
  <si>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Dependencia en la que presta sus servicios en la entidad o institución</t>
  </si>
  <si>
    <t>Talento Humano</t>
  </si>
  <si>
    <t>Contratos</t>
  </si>
  <si>
    <t>3.6</t>
  </si>
  <si>
    <t>Directorio de entidades</t>
  </si>
  <si>
    <t>3.7</t>
  </si>
  <si>
    <t>Directorio de agremiaciones, asociaciones y otros grupos de interés.</t>
  </si>
  <si>
    <t>Cada área y coordina planeación.</t>
  </si>
  <si>
    <t>3.8</t>
  </si>
  <si>
    <t>Ofertas de empleo</t>
  </si>
  <si>
    <t>4.1</t>
  </si>
  <si>
    <t>Normatividad del orden nacional</t>
  </si>
  <si>
    <t>Oficina Jurídica</t>
  </si>
  <si>
    <t>4.2</t>
  </si>
  <si>
    <t>Normatividad del orden territorial</t>
  </si>
  <si>
    <t>Normatividad entidad territorial</t>
  </si>
  <si>
    <t>4.3</t>
  </si>
  <si>
    <t>Otros sujetos obligados</t>
  </si>
  <si>
    <t>5.1</t>
  </si>
  <si>
    <t>Presupuesto general asignado</t>
  </si>
  <si>
    <t>Financiera</t>
  </si>
  <si>
    <t>5.2</t>
  </si>
  <si>
    <t>Ejecución presupuestal histórica anual</t>
  </si>
  <si>
    <t>5.3</t>
  </si>
  <si>
    <t>Estados financieros</t>
  </si>
  <si>
    <t>6.1</t>
  </si>
  <si>
    <t>Políticas, lineamientos y manuales</t>
  </si>
  <si>
    <t>6.2</t>
  </si>
  <si>
    <t>Plan de gasto público</t>
  </si>
  <si>
    <t>Objetivos</t>
  </si>
  <si>
    <t>Estrategias</t>
  </si>
  <si>
    <t>Proyectos</t>
  </si>
  <si>
    <t>Metas</t>
  </si>
  <si>
    <t>Responsables</t>
  </si>
  <si>
    <t>6.3</t>
  </si>
  <si>
    <t>Programas y proyectos en ejecución</t>
  </si>
  <si>
    <t>6.4</t>
  </si>
  <si>
    <t>Metas, objetivos e indicadores de gestión y/o desempeño</t>
  </si>
  <si>
    <t>6.5</t>
  </si>
  <si>
    <t>Participación en la formulación de políticas</t>
  </si>
  <si>
    <t>Planeación y servicio al ciudadano</t>
  </si>
  <si>
    <t>6.6</t>
  </si>
  <si>
    <t>Informes de empalme</t>
  </si>
  <si>
    <t>Control</t>
  </si>
  <si>
    <t>7.1</t>
  </si>
  <si>
    <t>Informes de gestión, evaluación y auditoría</t>
  </si>
  <si>
    <t>Financiera / Control Interno</t>
  </si>
  <si>
    <t>Informes a organismos de inspección, vigilancia y control.</t>
  </si>
  <si>
    <t>7.2</t>
  </si>
  <si>
    <t>Reportes de control interno</t>
  </si>
  <si>
    <t>7.3</t>
  </si>
  <si>
    <t>Planes de Mejoramiento</t>
  </si>
  <si>
    <t>7.4</t>
  </si>
  <si>
    <t>Entes de control que vigilan a la entidad y mecanismos de supervisión</t>
  </si>
  <si>
    <t>7.5</t>
  </si>
  <si>
    <t>Información para población vulnerable:</t>
  </si>
  <si>
    <t>Cada área debe dar cuenta de esta información. Consolidad Servicio al ciudadano.</t>
  </si>
  <si>
    <t>7.6</t>
  </si>
  <si>
    <t>Defensa judicial</t>
  </si>
  <si>
    <t>8.1</t>
  </si>
  <si>
    <t>Publicación de la información contractual</t>
  </si>
  <si>
    <t>8.2</t>
  </si>
  <si>
    <t>Publicación de la ejecución de contratos</t>
  </si>
  <si>
    <t>8.3</t>
  </si>
  <si>
    <t>Publicación de procedimientos, lineamientos y políticas en materia de adquisición y compras</t>
  </si>
  <si>
    <t>8.4</t>
  </si>
  <si>
    <t>Plan Anual de Adquisiciones</t>
  </si>
  <si>
    <t>Trámites y servicios</t>
  </si>
  <si>
    <t>9.1</t>
  </si>
  <si>
    <t>10.2</t>
  </si>
  <si>
    <t>Registro de Activos de Información</t>
  </si>
  <si>
    <t>Cada área y consolida Gestión Documental</t>
  </si>
  <si>
    <t>Idioma.</t>
  </si>
  <si>
    <t>Medio de conservación (físico, análogo y/o digital).</t>
  </si>
  <si>
    <t>10.3</t>
  </si>
  <si>
    <t>Índice de Información Clasificada y Reservada</t>
  </si>
  <si>
    <t>Índice de información Clasificada y Reservada, con las siguientes características:</t>
  </si>
  <si>
    <t>Nombre o título de la información.</t>
  </si>
  <si>
    <t>Fecha de generación de la información.</t>
  </si>
  <si>
    <t>10.4</t>
  </si>
  <si>
    <t>Esquema de Publicación de Información</t>
  </si>
  <si>
    <t>Esquema de Publicación de la Información, con las siguientes características:</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</si>
  <si>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</si>
  <si>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</si>
  <si>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</si>
  <si>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</si>
  <si>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</si>
  <si>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</si>
  <si>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10.6</t>
  </si>
  <si>
    <t>Tablas de Retención Documental</t>
  </si>
  <si>
    <t>10.7</t>
  </si>
  <si>
    <t>Registro de publicaciones</t>
  </si>
  <si>
    <t>10.8</t>
  </si>
  <si>
    <t>Costos de reproducción</t>
  </si>
  <si>
    <t>10.9</t>
  </si>
  <si>
    <t>Mecanismos para presentar quejas y reclamos en relación con omisiones o acciones del sujeto obligado</t>
  </si>
  <si>
    <t>10.10</t>
  </si>
  <si>
    <t>Informe de PQRS</t>
  </si>
  <si>
    <t>si</t>
  </si>
  <si>
    <t>SI</t>
  </si>
  <si>
    <t>no</t>
  </si>
  <si>
    <t xml:space="preserve">parcial </t>
  </si>
  <si>
    <t>% CUMPLIMIENTO</t>
  </si>
  <si>
    <t>na</t>
  </si>
  <si>
    <t>parcial</t>
  </si>
  <si>
    <t>Ítem</t>
  </si>
  <si>
    <t>Gestión Documental</t>
  </si>
  <si>
    <t>Formato (hoja de cálculo, imagen, audio, video, documento de texto, etc.).</t>
  </si>
  <si>
    <t>MECANISMOS DE CONTACTO PARA EL SUJETO OBLIGADO: En botón de “Transparencia y Derecho de Acceso a la Información” y en el pie de página principal”</t>
  </si>
  <si>
    <t>INFORMACION DE INTERES: En botón de “Transparencia y Derecho de Acceso a la Información” y en una misma sección.</t>
  </si>
  <si>
    <t>ESTRUCTURA ORGANICA Y DE TALENTO HUMANO: En botón de “Transparencia y Derecho de Acceso a la Información” y en una misma sección.</t>
  </si>
  <si>
    <t>NORMATIVIDAD</t>
  </si>
  <si>
    <t>PRESUPUESTO</t>
  </si>
  <si>
    <t>PLANEACION</t>
  </si>
  <si>
    <t>CONTROL</t>
  </si>
  <si>
    <t>CONTRATACION</t>
  </si>
  <si>
    <t xml:space="preserve">TRAMITES Y SERVICIOS </t>
  </si>
  <si>
    <t>INSTRUMENTOS DE GESTION PARA LA INFORMACION PUBLICA. Información mínima de los artículos 9, 10 y 11 de la Ley 1712 de 2014</t>
  </si>
  <si>
    <t>NA</t>
  </si>
  <si>
    <t>RESPONSABLES</t>
  </si>
  <si>
    <t>Jefe Oficina Control Interno</t>
  </si>
  <si>
    <t xml:space="preserve">FECHA  DE SEGUIMIENTO </t>
  </si>
  <si>
    <t xml:space="preserve">CATEGORIA </t>
  </si>
  <si>
    <t>MECANISMOS DE CONTACTO PARA EL SUJETO OBLIGADO</t>
  </si>
  <si>
    <t>INFORMACION DE INTERES</t>
  </si>
  <si>
    <t>ESTRUCTURA ORGANICA Y DE TALENTO HUMANO</t>
  </si>
  <si>
    <t>INSTRUMENTOS DE GESTION PARA LA INFORMACION PUBLICA</t>
  </si>
  <si>
    <t xml:space="preserve">% cumplimiento categoria </t>
  </si>
  <si>
    <r>
      <rPr>
        <i/>
        <sz val="20"/>
        <color indexed="8"/>
        <rFont val="Calibri"/>
        <family val="2"/>
      </rPr>
      <t xml:space="preserve">ORIGINAL FIRMADO POR </t>
    </r>
    <r>
      <rPr>
        <b/>
        <i/>
        <sz val="20"/>
        <color indexed="8"/>
        <rFont val="Calibri"/>
        <family val="2"/>
      </rPr>
      <t xml:space="preserve">    </t>
    </r>
    <r>
      <rPr>
        <b/>
        <sz val="20"/>
        <color indexed="8"/>
        <rFont val="Calibri"/>
        <family val="2"/>
      </rPr>
      <t xml:space="preserve"> 
ANGELICA HERNANDEZ RODRIGUEZ                                                                                                                                                                                                                                                                                                                                                                                                                    </t>
    </r>
  </si>
  <si>
    <t>Promedio Total</t>
  </si>
  <si>
    <t>15 de enero de 2018</t>
  </si>
  <si>
    <t>Enero 15 de 2018</t>
  </si>
  <si>
    <t>filtro para  cálculo seguimiento may72018</t>
  </si>
  <si>
    <t>Anexo 1:Matriz de Cumplimiento y Sostenibilidad de la Ley 1712 de 2014, Decreto 103 de 2015 y Resolución MinTIC 3564 de 2015
Circular 039 del 13dic 2017 Oficina Alta Consejeria Dsitrital  de TIC</t>
  </si>
  <si>
    <t xml:space="preserve">Oficina Jurídica
Area Tecnología
Area Comunicaciones </t>
  </si>
  <si>
    <t>10.1</t>
  </si>
  <si>
    <t>Informacon Mínima</t>
  </si>
  <si>
    <t>Art.11, Lit. j), Ley 1712 de 2014. Art. 14, Ley 1712 de 2014</t>
  </si>
  <si>
    <t xml:space="preserve">Planeación
</t>
  </si>
  <si>
    <t xml:space="preserve">Nro </t>
  </si>
  <si>
    <t>III  CUATRIM</t>
  </si>
  <si>
    <t>II CUATRIM</t>
  </si>
  <si>
    <t>I CUATRIM</t>
  </si>
  <si>
    <t>Cumple</t>
  </si>
  <si>
    <t>No cumple</t>
  </si>
  <si>
    <t xml:space="preserve">% Cumplimiento por Categoria </t>
  </si>
  <si>
    <t>III  CUAT. 2018</t>
  </si>
  <si>
    <t>I  CUAT. 2019</t>
  </si>
  <si>
    <t>Promedio Ponderado Total x Cat.</t>
  </si>
  <si>
    <t xml:space="preserve">% de Cumplimiento  </t>
  </si>
  <si>
    <t xml:space="preserve">No cumple </t>
  </si>
  <si>
    <t>% Cumplimiento
Seguimiento  OAP</t>
  </si>
  <si>
    <t xml:space="preserve">% Subcategoría  </t>
  </si>
  <si>
    <t xml:space="preserve">Link sección de transparencia  </t>
  </si>
  <si>
    <t xml:space="preserve">% Categoría  </t>
  </si>
  <si>
    <t xml:space="preserve">Cumplimiento de la Ley de Transparencia y Acceso a la Información Pública  </t>
  </si>
  <si>
    <t xml:space="preserve">Atención al Ciudadano  </t>
  </si>
  <si>
    <t>Gestión Jurídica</t>
  </si>
  <si>
    <t xml:space="preserve">Transformación Cultural para la Revitalización del Centro de Bogotá  </t>
  </si>
  <si>
    <t xml:space="preserve">Gestión de Mejora 
Gestión Jurídica </t>
  </si>
  <si>
    <t xml:space="preserve">Gestión Financiera </t>
  </si>
  <si>
    <t xml:space="preserve">Todas los procesos a los que aplique  </t>
  </si>
  <si>
    <t xml:space="preserve">Evaluación Independiente  </t>
  </si>
  <si>
    <t xml:space="preserve">Gestión de Mejora   </t>
  </si>
  <si>
    <t xml:space="preserve">Seguimiento Oficina de Control Interno  
</t>
  </si>
  <si>
    <t xml:space="preserve">Seguimiento Oficina Asesora de Planeación  
</t>
  </si>
  <si>
    <t>Item</t>
  </si>
  <si>
    <t xml:space="preserve">Categoría </t>
  </si>
  <si>
    <t>Subcategoria</t>
  </si>
  <si>
    <t>Componente</t>
  </si>
  <si>
    <t>1.    Información de la entidad</t>
  </si>
  <si>
    <t>1.1  Misión, visión, funciones y deberes </t>
  </si>
  <si>
    <t>1.2 Estructura orgánica - Organigrama </t>
  </si>
  <si>
    <t>1.3 Mapas y Cartas descriptivas de los procesos</t>
  </si>
  <si>
    <r>
      <t xml:space="preserve">1.4 Directorio Institucional </t>
    </r>
    <r>
      <rPr>
        <sz val="11"/>
        <color theme="1"/>
        <rFont val="Calibri"/>
        <family val="2"/>
        <scheme val="minor"/>
      </rPr>
      <t> </t>
    </r>
  </si>
  <si>
    <t>1.5 Directorio de servidores públicos, empleados o  contratistas</t>
  </si>
  <si>
    <t xml:space="preserve">*Gestión del Talento Humano
*Gestión Jurídica </t>
  </si>
  <si>
    <r>
      <t>1.6 Directorio de entidades</t>
    </r>
    <r>
      <rPr>
        <sz val="11"/>
        <color theme="1"/>
        <rFont val="Calibri"/>
        <family val="2"/>
        <scheme val="minor"/>
      </rPr>
      <t> </t>
    </r>
  </si>
  <si>
    <t>Listado de entidades que  integran el respectivo sector, con el enlace al sitio  web de cada una de éstas.</t>
  </si>
  <si>
    <t>1.7 Directorio de agremiaciones o asociaciones en las que participe</t>
  </si>
  <si>
    <t>El sujeto obligado deberá informar los  gremios o asociaciones en las que participe como  asociado, para lo cual, deberá publicar el enlace al  sitio web.</t>
  </si>
  <si>
    <r>
      <t>1.8 Servicio al público, normas, formularios y protocolos de atención</t>
    </r>
    <r>
      <rPr>
        <sz val="11"/>
        <color theme="1"/>
        <rFont val="Calibri"/>
        <family val="2"/>
        <scheme val="minor"/>
      </rPr>
      <t> </t>
    </r>
  </si>
  <si>
    <t>Publicar las normas, políticas y protocolos aplicables al servicio al Ciudadano</t>
  </si>
  <si>
    <t>1.9 Procedimientos que se siguen para tomar decisiones en las diferentes áreas</t>
  </si>
  <si>
    <t>1.10 Mecanismo de presentación directa de solicitudes, quejas y reclamos a disposición del público en relación con acciones u omisiones del sujeto obligado</t>
  </si>
  <si>
    <r>
      <t>1.12 Información sobre decisiones que puede afectar al público</t>
    </r>
    <r>
      <rPr>
        <sz val="11"/>
        <color theme="1"/>
        <rFont val="Calibri"/>
        <family val="2"/>
        <scheme val="minor"/>
      </rPr>
      <t> </t>
    </r>
  </si>
  <si>
    <t xml:space="preserve">Publicar el contenido de toda decisión y/o política que haya adoptado y afecte al público, junto  con sus fundamentos e interpretación. </t>
  </si>
  <si>
    <t>Gestión del Talento Humano - Control Displinario - Subdirección de Gestión Corporativa</t>
  </si>
  <si>
    <t>1.13 Entes y autoridades que lo vigilan</t>
  </si>
  <si>
    <t>Gestión de Mejora</t>
  </si>
  <si>
    <t>1.14 Publicación de hojas de vida</t>
  </si>
  <si>
    <t xml:space="preserve">Publicar la hoja de  vida de aspirantes, junto con el email para presentar comentarios por parte de la ciudadanía. </t>
  </si>
  <si>
    <t>Gestión del Talento Humano</t>
  </si>
  <si>
    <t>2.    Normativa</t>
  </si>
  <si>
    <t>2.1 Normativa de la entidad o autoridad</t>
  </si>
  <si>
    <t>2.1.1 Leyes </t>
  </si>
  <si>
    <t xml:space="preserve">Normograma con la identificación de leyes aplicables. </t>
  </si>
  <si>
    <t>2.1.2 Decreto Único Reglamentario </t>
  </si>
  <si>
    <t>Publicación de decreto único reglamentario del sector (Si le aplica)</t>
  </si>
  <si>
    <t>2.1.3 Normativa aplicable </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</si>
  <si>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</si>
  <si>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 Vínculo al Diario o Gaceta Oficial.</t>
  </si>
  <si>
    <t xml:space="preserve">Gestión Jurídica </t>
  </si>
  <si>
    <t>2.2 Búsqueda de normas</t>
  </si>
  <si>
    <t>2.2.1 Sistema Único de Información Normativa – SUIN </t>
  </si>
  <si>
    <t>Deberá habilitarse la funcionalidad de consulta  localizada y el vínculo para acceder al SUIN del  Ministerio de Justicia y del Derecho.</t>
  </si>
  <si>
    <t>2.2.2 Sistema de búsquedas de normas, propio de la entidad - Distrito </t>
  </si>
  <si>
    <t>El sujeto obligado podrá publicar su propio  mecanismo de búsqueda de normas para las normas  que expida, sancione o revise en el marco de sus competencias.</t>
  </si>
  <si>
    <t>2.3 Proyectos de normas para comentarios</t>
  </si>
  <si>
    <t>2.3.1 Proyectos normativos</t>
  </si>
  <si>
    <t>Publicar los proyectos  normativos para comentarios, indicando los datos de  contacto y plazo para que los interesados se  pronuncien.</t>
  </si>
  <si>
    <t>2.3.2 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</si>
  <si>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</si>
  <si>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 Participación ciudadana en la expedición de normas a través el SUCOP</t>
  </si>
  <si>
    <t>Conforme los  lineamientos que expida el Departamento Nacional  de Planeación, las autoridades deberán publicar sus proyectos normativos.</t>
  </si>
  <si>
    <t>3. Contratación</t>
  </si>
  <si>
    <t>3.1 Plan Anual de Adquisiciones</t>
  </si>
  <si>
    <t>3.2 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</si>
  <si>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</si>
  <si>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 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</si>
  <si>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</si>
  <si>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t>
  </si>
  <si>
    <t>Manual de contratación, que contiene los procedimientos, lineamientos y políticas en materia de adquisición y compras.
Expedido conforme a las directrices señaladas por la Agencia Nacional de Contratación Pública - Colombia Compra Eficiente. Aplica para los sujetos obligados que cuenten con contratos con cargue a recursos públicos.</t>
  </si>
  <si>
    <t>Publicar el manual de contratación,  políticas, guías de adquisición y compras conforme  los lineamientos que expida la Agencia Nacional de Contratación Pública – Colombia Compra Eficiente.</t>
  </si>
  <si>
    <t>3.5 Formatos o modelos de contratos o pliegos tipo</t>
  </si>
  <si>
    <t>Publicar los formatos o modelos de contrato y  pliegos tipo, en caso de que aplique.</t>
  </si>
  <si>
    <t>4. Planeación,  Presupuesto e Informes</t>
  </si>
  <si>
    <t xml:space="preserve">4.1 Presupuesto general de ingresos, gastos e  inversión.  </t>
  </si>
  <si>
    <t>4.2 Ejecución presupuestal</t>
  </si>
  <si>
    <t>4.3 Plan de Acción</t>
  </si>
  <si>
    <t xml:space="preserve">Planeación 
Gestión Financiera  </t>
  </si>
  <si>
    <t xml:space="preserve">4.4 Proyectos de Inversión </t>
  </si>
  <si>
    <t>4.5 Informes de empalme</t>
  </si>
  <si>
    <t>4.6 Información pública y/o relevante</t>
  </si>
  <si>
    <t>4.7 Informes de gestión, evaluación y auditoría</t>
  </si>
  <si>
    <t>Todos los procesos que generen informes</t>
  </si>
  <si>
    <t>4.8 Informes de la Oficina de Control Interno</t>
  </si>
  <si>
    <t>Informe pormenorizado del estado del control interno de acuerdo al artículo 9 de la Ley 1474 de 2011. Se debe publicar cada cuatro meses según lo establecido por el Sistema Integrado de Gestión del Departamento Administrativo de la Función Pública.</t>
  </si>
  <si>
    <r>
      <rPr>
        <b/>
        <sz val="11"/>
        <color theme="1"/>
        <rFont val="Calibri"/>
        <family val="2"/>
        <scheme val="minor"/>
      </rPr>
      <t>4.9 Informe sobre Defensa Pública y Prevención del  Daño Antijurídico</t>
    </r>
    <r>
      <rPr>
        <sz val="11"/>
        <color theme="1"/>
        <rFont val="Calibri"/>
        <family val="2"/>
        <scheme val="minor"/>
      </rPr>
      <t xml:space="preserve">. </t>
    </r>
  </si>
  <si>
    <t>Publicar informe trimestral que  corresponda, entendiéndose cumplido con el  redireccionamiento al sistema kogui de la Agencia de  Defensa Jurídica de la Nación.</t>
  </si>
  <si>
    <t>4.10 Informes trimestrales sobre acceso a información, quejas y reclamos</t>
  </si>
  <si>
    <t xml:space="preserve">5. Trámites </t>
  </si>
  <si>
    <t>5.1  Trámites y Servicios </t>
  </si>
  <si>
    <t>5.2  Trámites y servicios portal Gov.co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</si>
  <si>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</si>
  <si>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6. Participa</t>
  </si>
  <si>
    <t>7. Datos abiertos</t>
  </si>
  <si>
    <t xml:space="preserve">7.1 Instrumentos de gestión de la información
</t>
  </si>
  <si>
    <t>Registros de activos de información </t>
  </si>
  <si>
    <t>Gestión TIC con los procesos que generan activos de información</t>
  </si>
  <si>
    <t xml:space="preserve"> Índice de información clasificada y reservada  </t>
  </si>
  <si>
    <t xml:space="preserve">Gestión Jurídica / Gestión Documental </t>
  </si>
  <si>
    <t>Esquema de publicación de la información </t>
  </si>
  <si>
    <t>Programa de gestión documental </t>
  </si>
  <si>
    <t>Tablas de retención documental </t>
  </si>
  <si>
    <t>Es el Instrumento que permite establecer cuáles son los documentos de una entidad, su necesidad e importancia en términos de tiempo de conservación y preservación y que debe hacerse con ellos una vez finalice su vigencia o utilidad.
Listado de series, con sus correspondientes tipos documentales, a las cuales se asigna el tiempo de permanencia en cada etapa del ciclo vital de los documentos.</t>
  </si>
  <si>
    <t>Registro de Publicaciones </t>
  </si>
  <si>
    <t>Acto Administrativo Costos de reproducción de información pública  </t>
  </si>
  <si>
    <t>7.2 Datos Abiertos FUGA</t>
  </si>
  <si>
    <t>*Gestión Documental 
*Gestión Tecnológica</t>
  </si>
  <si>
    <t>8. Información específica  para Grupos de Interés</t>
  </si>
  <si>
    <t>8.1. Información para niños, niñas y adolescentes </t>
  </si>
  <si>
    <t>8.2. Información para mujeres </t>
  </si>
  <si>
    <t>9. Obligación de reporte  de información  específica por parte de  la entidad</t>
  </si>
  <si>
    <t>10. Información tributaria  en entidades territoriales locales</t>
  </si>
  <si>
    <t>10.1 Procesos de recaudo de rentas locales</t>
  </si>
  <si>
    <t>Los  Municipios y Distritos publicarán el proceso de  recaudo de rentas locales, incluyendo flujogramas,  procedimientos y manuales aplicables.</t>
  </si>
  <si>
    <t>Gestión Financiera</t>
  </si>
  <si>
    <t>10.2 Tarifas de liquidación del Impuesto de Industria  y Comercio (ICA)</t>
  </si>
  <si>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y Tarifa</t>
  </si>
  <si>
    <t>1.4 Directorio Institucional  </t>
  </si>
  <si>
    <t>1.6 Directorio de entidades </t>
  </si>
  <si>
    <t>1.8 Servicio al público, normas, formularios y protocolos de atención </t>
  </si>
  <si>
    <t>1.11 Calendario de actividades y eventos. </t>
  </si>
  <si>
    <t>1.12 Información sobre decisiones que puede afectar al público </t>
  </si>
  <si>
    <t xml:space="preserve">4.9 Informe sobre Defensa Pública y Prevención del  Daño Antijurídico. </t>
  </si>
  <si>
    <t xml:space="preserve">% de cumplimiento </t>
  </si>
  <si>
    <t xml:space="preserve">Tabla Resumen </t>
  </si>
  <si>
    <t>1. Información de la entidad</t>
  </si>
  <si>
    <t>2. Normativa</t>
  </si>
  <si>
    <t>Total cumplimiento</t>
  </si>
  <si>
    <t>Item a evaluar</t>
  </si>
  <si>
    <t>Recomendación Buena práctica</t>
  </si>
  <si>
    <t xml:space="preserve">Anexo 1: Matriz de Cumplimiento y Sostenibilidad de la Ley 1712 de 2014, Decreto 103 de 2015 y Resolución MinTIC 1519  de 2020
</t>
  </si>
  <si>
    <r>
      <t>1.11 Calendario de actividades y eventos</t>
    </r>
    <r>
      <rPr>
        <sz val="11"/>
        <color theme="1"/>
        <rFont val="Calibri"/>
        <family val="2"/>
        <scheme val="minor"/>
      </rPr>
      <t> </t>
    </r>
  </si>
  <si>
    <t>Debe publicarse conforme a los lineamientos del Archivo General de la Nación. Debará estar en datos abiertos enlazado a datos.gov.co</t>
  </si>
  <si>
    <t>Deberan publicarse conforme a los lineamientos del Archivo General de la Nación. Debará estar en datos abiertos enlazado a datos.gov.co</t>
  </si>
  <si>
    <t>Publicar el  acto administrativo o documento equivalente, en el  que se informe los costos de reproducción  individualizado por costo unitario de los diferentes  formatos a través de los cuales se puede reproducir la información.</t>
  </si>
  <si>
    <t>De Acuerdo con Resolución 3564 de 2015</t>
  </si>
  <si>
    <t>Normas</t>
  </si>
  <si>
    <t>Proceso:</t>
  </si>
  <si>
    <t>Documento:</t>
  </si>
  <si>
    <t>Código:</t>
  </si>
  <si>
    <t>Versión:</t>
  </si>
  <si>
    <t>PN-FT-04</t>
  </si>
  <si>
    <t>Estructura orgánica de la entidad, publicada de manera legible.</t>
  </si>
  <si>
    <t>Res. 1519 de 2020</t>
  </si>
  <si>
    <t>Art. 9, lit a), Ley 1712 de 2014
Res. 1519 de 2020</t>
  </si>
  <si>
    <t>Art. 9, lit a), Ley 1712 de 2014. Res. 1519 de 2020
Decreto 1081 de 2015 Artículo 
2.1.1.2.1.4.</t>
  </si>
  <si>
    <t>Información de contacto, ubicación física : Nombre de sede si aplica, dirección incluyendo  el departamento (si aplica) y municipio o distrito (en  caso que aplique se deberá indicar el nombre del  corregimiento)</t>
  </si>
  <si>
    <t>Datos de contacto de las dependencias. Directorio con los datos de contacto de las sucursales o regionales con extensiones y correos electrónicos.</t>
  </si>
  <si>
    <t>Art. 9, lit a), Ley 1712 de 2014
Decreto 1081 de 2015 Artículo 
2.1.1.2.1.4.
Res. 1519 de 2020</t>
  </si>
  <si>
    <t xml:space="preserve">Descripción de la estructura orgánica, con información de  las divisiones o dependencias, correo electrónico y extensiones de las mismas. </t>
  </si>
  <si>
    <t>Los nombres, apellido y cargo de la persona que sea responsable  de la respectiva área.</t>
  </si>
  <si>
    <t>Procesos y procedimientos para la toma de decisiones aplicables para la toma de decisiones conforme con  sus competencias.</t>
  </si>
  <si>
    <t xml:space="preserve">Art. 11, lit. c), Ley 1712 de 2014
Decreto 1081 de 2015  Artículo  2.1.1.2.1.4.
Res. 1519 de 2020
</t>
  </si>
  <si>
    <t xml:space="preserve">Art. 9, lit. c), Ley 1712 de 2014
Art. 5, Dec 103 de 2015Par.1
Decreto 1081 de 2015 Artículo 
2.1.1.2.1.4.
Res. 1519 de 2020
</t>
  </si>
  <si>
    <t>Resolución 1519 de 2020 Numeral 1.6</t>
  </si>
  <si>
    <t>Resolución 1519 de 2020 Numeral 1.7</t>
  </si>
  <si>
    <t>Publicación de formularios para atención ciudadana</t>
  </si>
  <si>
    <t>Art. 11, lit. a), Ley 1712 de 2014
Decreto 1081 de 2015 
Artículo 
2.1.1.2.1.4.
Resolución 1519 de 2020 Numeral 1.8</t>
  </si>
  <si>
    <t xml:space="preserve"> Procedimientos que se siguen para tomar decisiones en las diferentes áreas</t>
  </si>
  <si>
    <t>Art. 11, lit. c), Ley 1712 de 2014
Decreto 1081 de 2015 Art. 2.1.1.2.1.4.
Resolución 1519 de 2020 Numeral 1.9</t>
  </si>
  <si>
    <t>Resolución 1519 de 2020 Numeral 1.11</t>
  </si>
  <si>
    <t>Decisiones y/o políticas que hayan adoptado y afecte  al público, junto con sus fundamentos y toda  interpretación autorizada de ella</t>
  </si>
  <si>
    <t>Art. 11, lit. d), Ley 1712 de 2014
Decreto 1081 de 2015 Art. 2.1.1.2.1.4.
Resolución 1519 de 2020 Numeral 1.12
Resolución 753 de 2020</t>
  </si>
  <si>
    <t>Art.11, Lit. f), Ley 1712 de 2014
Decreto 1081 de 2015 Art. 2.1.1.2.1.4.
Resolución 1519 de 2020 Numeral 1.13</t>
  </si>
  <si>
    <t>Indicar entes  y/o autoridades que lo vigilan o supervisan. Se debe  incluir: nombre de la entidad, dirección, teléfono,  email, enlace al sitio web del ente o autoridad</t>
  </si>
  <si>
    <t>Informar  tipo de control que ejercen los entes o autoridades (fiscal, social, regulatorio, político, etc.).</t>
  </si>
  <si>
    <t>Decreto 1081 de 2015 Art. 2.1.1.2.1.4.
Resolución 1519 de 2020 Numeral 1.14</t>
  </si>
  <si>
    <t xml:space="preserve">Art. 9, lit. d), Ley 1712 de 2014
Decreto 1081 de 2015 Art. 2.1.1.2.1.4.
Resolución 1519 de 2020 Numeral 2.1.1
</t>
  </si>
  <si>
    <t>Art. 9, lit. d), Ley 1712 de 2014
Decreto 1081 de 2015 Art. 2.1.1.2.1.4.
Resolución 1519 de 2020 Numeral 2.1.1</t>
  </si>
  <si>
    <t>Resolución 1519 de 2020 Numeral 2.1.2</t>
  </si>
  <si>
    <t>Todas las  entidades de los niveles nacional, territorial y  autónomos, deberán incluir el vínculo al Diario  Oficial.  Para el caso de entidades territoriales, se  deberá incluir un link para consultar las gacetas  oficiales que les aplique.</t>
  </si>
  <si>
    <t>Decreto 1081 de 2015 Art. 2.1.1.2.1.4.
Resolución 1519 de 2020 Numeral 2.1.1</t>
  </si>
  <si>
    <t>(c)  otros lineamientos y manuales que le aplique.</t>
  </si>
  <si>
    <t>Art. 9, lit. d), Ley 1712 de 2014
Decreto 1081 de 2015 Art. 2.1.1.2.1.4.
Resolución 1519 de 2020 Numeral 2.1.5
Ley 1581 de 2012</t>
  </si>
  <si>
    <t>Resolución 1519 de 2020 Numeral 2.1.5</t>
  </si>
  <si>
    <t>Resolución 1519 de 2020 Numeral 2.2.1</t>
  </si>
  <si>
    <t>Resolución 1519 de 2020 Numeral 2.3.1</t>
  </si>
  <si>
    <t>Resolución 1519 de 2020 Numeral 2.3.2</t>
  </si>
  <si>
    <t>Resolución 1519 de 2020 Numeral 2.2.2</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</si>
  <si>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</si>
  <si>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 xml:space="preserve">
Artículo 3. Ley 1150 de 2007, Art. 10 Ley 1712 de 2014, Art. 7 Decreto 103 de 2015 Par. 2 y 3
Decreto 1081 de 2015 Artículo  2.1.1.2.1.4.
Resolución 1519 de 2020  Num 3.2</t>
  </si>
  <si>
    <t>Art.11, Lit. g), Ley 1712 de 2014
Art .9, Dec. 103 de 2015
Resolución 1519 de 2020  Num 3.4</t>
  </si>
  <si>
    <t>Resolución 1519 de 2020  Num 3.5</t>
  </si>
  <si>
    <r>
      <t xml:space="preserve">Art.10, Ley 1712 de 2014
</t>
    </r>
    <r>
      <rPr>
        <u/>
        <sz val="11"/>
        <rFont val="Calibri"/>
        <family val="2"/>
        <scheme val="minor"/>
      </rPr>
      <t xml:space="preserve">Arts. 8 </t>
    </r>
    <r>
      <rPr>
        <sz val="11"/>
        <rFont val="Calibri"/>
        <family val="2"/>
        <scheme val="minor"/>
      </rPr>
      <t>y 9,</t>
    </r>
    <r>
      <rPr>
        <u/>
        <sz val="11"/>
        <rFont val="Calibri"/>
        <family val="2"/>
        <scheme val="minor"/>
      </rPr>
      <t xml:space="preserve"> Dec. 103 de 2015
</t>
    </r>
    <r>
      <rPr>
        <sz val="11"/>
        <rFont val="Calibri"/>
        <family val="2"/>
        <scheme val="minor"/>
      </rPr>
      <t>Resolución 1519 de 2020  Num 3.3</t>
    </r>
  </si>
  <si>
    <t xml:space="preserve">Publicar el presupuesto general de  ingresos, gastos e inversión de cada año fiscal,  incluyendo sus modificaciones, para el efecto,  deberá indicar que la versión del documento ha sido  ajustada e indicar la fecha de la actualización. </t>
  </si>
  <si>
    <t>Se  deberá incluir un anexo que indique las rentas o  ingresos, tasas y frecuencias de cobro en formato abierto para consulta de los interesados.</t>
  </si>
  <si>
    <t>Art. 9, lit. b), Ley 1712 de 2014,
Arts.74 y 77 Ley 1474 de 2011 
Decreto 1081 de 2015 Artículo  2.1.1.2.1.4.
Resolución 1519 de 2020 Numeral 4.1</t>
  </si>
  <si>
    <t>Publicar la información  de la ejecución presupuestal aprobada y ejecutada de ingresos y gastos anuales.</t>
  </si>
  <si>
    <t>Art. 9, lit. b), Ley 1712 de 2014,
Arts.74 y 77 Ley 1474 de 2011 
Decreto 1081 de 2015 Artículo  2.1.1.2.1.4.
Resolución 1519 de 2020 Numeral 4.2</t>
  </si>
  <si>
    <t>Publicar cada proyecto  de inversión, según la fecha de inscripción en el  respectivo Banco de Programas y Proyectos de  Inversión, conforme lo dispone el artículo 77 de la  Ley 1474 del 2011.</t>
  </si>
  <si>
    <t xml:space="preserve">Publicar cada tres (3) meses el avance de ejecución de dichos proyectos. </t>
  </si>
  <si>
    <t>Art. 9, lits. d y g), Ley 1712 de 2014
Art. 73, 74, Ley 1474 de 2011
Decreto 1081 del 2015 Artículo 2.1.1.2.1.4.
Resolución 1519 de 2020 Num. 4.3</t>
  </si>
  <si>
    <t xml:space="preserve">Art. 9, lit. d), Ley 1712 de 2014
Art. 77, Ley 1474 de 2011
Decreto 1081 del 2015 Artículo 2.1.1.2.1.4.
Resolución 1519 de 2020 Num. 4.4
 </t>
  </si>
  <si>
    <t>Publicar el informe de  empalme del representante legal, y los ordenadores  del gasto, cuando se den cambios de los mismos.</t>
  </si>
  <si>
    <t>Ley 951, Res. 5674 de 2005 y Circular 11 de 2006 de la Contraloría General de la República.
Resolución 1519 de 2020 Num. 4.5</t>
  </si>
  <si>
    <t>(NO APLICA) Divulgar los  informes o comunicados de información relevante  que publiquen ante la Superintendencia Financiera,  y/o la Superintendencia de Sociedades, cuando sea  obligación de las empresas industriales y  comerciales del Estado, o Sociedad de Economía  Mixta.</t>
  </si>
  <si>
    <t>Art. 9, Lit. e), Ley 1712 de 2014  
Art. 74, Ley 1474 de 2011
Dec. 103 de 2015                 
Dec. 1510 de 2013
Decreto 1081 de 2015 Art. 2.1.1.2.1.4.
Resolución 1519 de 2020 Numeral 3.1</t>
  </si>
  <si>
    <t xml:space="preserve">Informe de rendición de la cuenta fiscal a la Contraloría General de la República o a los organismos de control territorial, según  corresponda. De acuerdo con la periodicidad definida.
</t>
  </si>
  <si>
    <t xml:space="preserve">Informe de rendición de cuentas a los ciudadanos, incluyendo la respuesta a las solicitudes realizadas por los ciudadanos, antes y durante el ejercicio de rendición. Publicar dentro del mismo mes de realizado el evento.
</t>
  </si>
  <si>
    <t>Todos los procesos que generen informes consolida Planeación</t>
  </si>
  <si>
    <t>Planes de Mejoramiento vigentes exigidos por entes de control internos o externos. De acuerdo con los hallazgos realizados por el respectivo organismo de control. 
Se deben publicar de acuerdo con la periodicidad  establecida por el ente de control, dentro del mismo mes de su envío.Enlace al sitio web del organismo de control en donde se encuentren los informes que éste ha elaborado sobre la entidad.</t>
  </si>
  <si>
    <r>
      <rPr>
        <b/>
        <sz val="14"/>
        <rFont val="Calibri"/>
        <family val="2"/>
        <scheme val="minor"/>
      </rPr>
      <t xml:space="preserve"> Informe pormenorizado. </t>
    </r>
    <r>
      <rPr>
        <sz val="14"/>
        <rFont val="Calibri"/>
        <family val="2"/>
        <scheme val="minor"/>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r>
  </si>
  <si>
    <t>Artículo 9, Ley 1474 de 2011.
Resolución 1519 de 2020 Num. 4.8</t>
  </si>
  <si>
    <t xml:space="preserve">
Se podrá hacer enlace a la información que publique la Agencia de Defensa Jurídica de la Nación siempre y cuando ésta permita identificar claramente los elementos enunciados anteriormente. Informe sobre las demandas contra la entidad, incluyendo:"
1.	Número de demandas.
2.	Estado en que se encuentra.
3.	Pretensión o cuantía de la demanda.
4.	Riesgo de pérdida.</t>
  </si>
  <si>
    <t>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</si>
  <si>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Art.11, Lit. h), Ley 1712 de 2014 
Art. 52, Dec. 103 de 2015 Par. 2
Art. 54, Ley 190 de 1995
Decreto 1081 de Artículo  2.1.1.2.1.4
Res. 1519 de 2020 Num. 4.10</t>
  </si>
  <si>
    <t>Informe de todas las peticiones, quejas, reclamos, denuncias y solicitudes de acceso a la información recibidas y los tiempos de respuesta, junto con un análisis resumido de este mismo tema. El sujeto obligado debe definir la periodicidad de publicación de este informe e indicarla en su Esquema de Publicación de Información. Los sujetos obligados de la Ley 1712 de 2014, que también son sujetos de la Ley 190 de 1995, podrán incluir este informe en los informes de que trata el artículo 54 de la Ley 190 de 1995.
Informe específico sobre solicitudes de información pública, discriminando mínimo la siguiente información:
•	Número de solicitudes recibidas.
•	Número de solicitudes que fueron trasladadas a otra institución.
•	Tiempo de respuesta a cada solicitud.
•	Número de solicitudes en las que se negó el acceso a la información.</t>
  </si>
  <si>
    <t>Art.11, literales a) y b), Ley 1712 de 2014
Art.6, Dec. 103 de 2015
Ley 962 de 2005
Decreto-ley 019 de 2012.
Decreto 1081 de 2015 Artículo 2.1.1.2.1.4
Resolución 1519 de 2020 Num 5.1</t>
  </si>
  <si>
    <t>Los trámites deberán contener la siguiente información mínima: 
•	La norma que los sustenta (si aplica)
•	Los procedimientos o protocolos de atención.
•	Los costos.
•	Los formatos y formularios requeridos, indicando y facilitando el acceso a aquellos que se encuentran disponibles en línea.</t>
  </si>
  <si>
    <t xml:space="preserve">Atención al Ciudadano  
Planeación
Transformación Cultural </t>
  </si>
  <si>
    <t xml:space="preserve">Estandarización de Contenido: Trámites . 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t>
  </si>
  <si>
    <t>Resolución 1519 de 2020 Num 5.1</t>
  </si>
  <si>
    <t>•	Mecanismos o procedimientos que deben seguir los ciudadanos, usuarios o interesados para participar en la formulación de políticas, en el control o en la evaluación de la gestión institucional, indicando:
•	Sujetos que pueden participar. ¿Quiénes pueden participar?
•	Medios presenciales y electrónicos.
•	Áreas responsables de la orientación y vigilancia para su cumplimiento.</t>
  </si>
  <si>
    <t>1.Participación para el diagnóstico e identificación de problemáticas</t>
  </si>
  <si>
    <t>2. Planeación y/o presupuestos participativos</t>
  </si>
  <si>
    <t>3.Consulta Ciudadana</t>
  </si>
  <si>
    <t>4. Colaboración e innovación abierta</t>
  </si>
  <si>
    <t>5.Rendición de cuentas y control social</t>
  </si>
  <si>
    <t>Art. 11 lit. i), Ley 1712 de 2014
Art. 15, Dec. 103 de 2015
Decreto 1081 de 2015 Artículo 2.1.1.2.1.4
Res. 1519 de 2020 Num. 6</t>
  </si>
  <si>
    <t xml:space="preserve">Los sujetos obligados deberán publicar la  información que le corresponda, conforme con los  lineamientos específicos que expida el  Departamento Administrativo de la Función Pública. </t>
  </si>
  <si>
    <t>Art. 36, Dec. 103 de 2015</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</si>
  <si>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</si>
  <si>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Fecha de expedición - fecha de publicación</t>
  </si>
  <si>
    <t>Epígrafe o  descripción corta de la misma</t>
  </si>
  <si>
    <t>Enlace para su consulta</t>
  </si>
  <si>
    <t xml:space="preserve">Los documentos e información deben estar organizados del más reciente al más 
antiguo. </t>
  </si>
  <si>
    <t>Tipo de norma</t>
  </si>
  <si>
    <t>Dirección de correo electrónico institucional</t>
  </si>
  <si>
    <t>Objeto, valor total de los honorarios, fecha de inicio y de terminación, cuando se trate contratos de prestación de servicios</t>
  </si>
  <si>
    <t xml:space="preserve">Escala salarial según las categorías para servidores públicos y/o empleados del sector privado.	</t>
  </si>
  <si>
    <t xml:space="preserve">Directorio de información de los servidores públicos y contratistas de la Entidad. </t>
  </si>
  <si>
    <t>Teléfono Institucional</t>
  </si>
  <si>
    <t>*Gestión del Talento Humano</t>
  </si>
  <si>
    <t xml:space="preserve">*Gestión Jurídica </t>
  </si>
  <si>
    <t>Publicar las actividades y eventos de la entidad</t>
  </si>
  <si>
    <t>Mecanismo de presentación directa de  solicitudes, quejas y reclamos a disposición del  público en relación con acciones u omisiones del  sujeto obligado:</t>
  </si>
  <si>
    <t>Canales de atención PQRS:
Físicos: Información de contacto, ubicación física: Nombre de sede si aplica, dirección incluyendo  el departamento (si aplica) y municipio o distrito (en  caso que aplique se deberá indicar el nombre del  corregimiento), horarios y días de atención al  público.  Correo físico o postal. Dirección de correspondencia.</t>
  </si>
  <si>
    <t>Canales telefónicos: Teléfonos fijos y móviles, líneas gratuitas y fax, incluyendo el indicativo nacional e internacional, en el formato (57+Número del área respectiva). Mínimo el teléfono fijo con indicativo</t>
  </si>
  <si>
    <t>Correo electrónico</t>
  </si>
  <si>
    <t>Otros canales de atención 
SDQS
Formularios  
Correo Notificaciones Judiciales. Disponible en la sección de atención a la ciudadanía. Con acuse de recibido al remitente de forma automática.</t>
  </si>
  <si>
    <t>Art. 11, lit. h), Ley 1712 de 2014
Decreto 103 de 2015  art. 16
Decreto 1081 de 2015 Art. 2.1.1.2.1.4.
Resolución 1519 de 2020 Numeral 1.10</t>
  </si>
  <si>
    <t xml:space="preserve">De acuerdo con el decreto 612 de 2018 planes institucionales publicados al inicio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 Plan de Participación Ciudadana 
10. Plan Estratégico de Tecnologías de la Información y las Comunicaciones ­ PETI
11. Plan de Tratamiento de Riesgos de Seguridad y Privacidad de la Información
12. Plan de Seguridad y Privacidad de la Información
Publicar Plan Anticorrupción y de Atención al Ciudadano de conformidad con el Art. 73 de Ley 1474 de 2011 que incluye: 
•	Estrategia de Rendición de cuentas.
•	Plan de Servicio al ciudadano.
•	Plan Anti trámites.
•	Plan de Participación Ciudadana
</t>
  </si>
  <si>
    <r>
      <t>Informes a organismos de inspección, vigilancia y control</t>
    </r>
    <r>
      <rPr>
        <sz val="14"/>
        <color theme="1"/>
        <rFont val="Calibri"/>
        <family val="2"/>
        <scheme val="minor"/>
      </rPr>
      <t xml:space="preserve"> (si le aplica).</t>
    </r>
  </si>
  <si>
    <r>
      <t>·</t>
    </r>
    <r>
      <rPr>
        <sz val="14"/>
        <color theme="1"/>
        <rFont val="Times New Roman"/>
        <family val="1"/>
      </rPr>
      <t xml:space="preserve">         </t>
    </r>
    <r>
      <rPr>
        <sz val="14"/>
        <color theme="1"/>
        <rFont val="Calibri"/>
        <family val="2"/>
        <scheme val="minor"/>
      </rPr>
      <t>En formato Excel o accesible</t>
    </r>
  </si>
  <si>
    <r>
      <t>·</t>
    </r>
    <r>
      <rPr>
        <sz val="14"/>
        <color theme="1"/>
        <rFont val="Times New Roman"/>
        <family val="1"/>
      </rPr>
      <t xml:space="preserve">         </t>
    </r>
    <r>
      <rPr>
        <sz val="14"/>
        <color theme="1"/>
        <rFont val="Calibri"/>
        <family val="2"/>
        <scheme val="minor"/>
      </rPr>
      <t>Nombre o título de la categoría de información.</t>
    </r>
  </si>
  <si>
    <r>
      <t>·</t>
    </r>
    <r>
      <rPr>
        <sz val="14"/>
        <color theme="1"/>
        <rFont val="Times New Roman"/>
        <family val="1"/>
      </rPr>
      <t xml:space="preserve">         </t>
    </r>
    <r>
      <rPr>
        <sz val="14"/>
        <color theme="1"/>
        <rFont val="Calibri"/>
        <family val="2"/>
        <scheme val="minor"/>
      </rPr>
      <t>Descripción del contenido de la categoría de la información.</t>
    </r>
  </si>
  <si>
    <r>
      <t>·</t>
    </r>
    <r>
      <rPr>
        <sz val="14"/>
        <color theme="1"/>
        <rFont val="Times New Roman"/>
        <family val="1"/>
      </rPr>
      <t xml:space="preserve">         </t>
    </r>
    <r>
      <rPr>
        <sz val="14"/>
        <color theme="1"/>
        <rFont val="Calibri"/>
        <family val="2"/>
        <scheme val="minor"/>
      </rPr>
      <t>Idioma.</t>
    </r>
  </si>
  <si>
    <r>
      <t>·</t>
    </r>
    <r>
      <rPr>
        <sz val="14"/>
        <color theme="1"/>
        <rFont val="Times New Roman"/>
        <family val="1"/>
      </rPr>
      <t xml:space="preserve">         </t>
    </r>
    <r>
      <rPr>
        <sz val="14"/>
        <color theme="1"/>
        <rFont val="Calibri"/>
        <family val="2"/>
        <scheme val="minor"/>
      </rPr>
      <t>Medio de conservación (físico, análogo y/o digital).</t>
    </r>
  </si>
  <si>
    <r>
      <t>·</t>
    </r>
    <r>
      <rPr>
        <sz val="14"/>
        <color theme="1"/>
        <rFont val="Times New Roman"/>
        <family val="1"/>
      </rPr>
      <t xml:space="preserve">         </t>
    </r>
    <r>
      <rPr>
        <sz val="14"/>
        <color theme="1"/>
        <rFont val="Calibri"/>
        <family val="2"/>
        <scheme val="minor"/>
      </rPr>
      <t>Formato (hoja de cálculo, imagen, audio, video, documento de texto, etc.).</t>
    </r>
  </si>
  <si>
    <r>
      <t>·</t>
    </r>
    <r>
      <rPr>
        <sz val="14"/>
        <color theme="1"/>
        <rFont val="Times New Roman"/>
        <family val="1"/>
      </rPr>
      <t xml:space="preserve">         </t>
    </r>
    <r>
      <rPr>
        <sz val="14"/>
        <color theme="1"/>
        <rFont val="Calibri"/>
        <family val="2"/>
        <scheme val="minor"/>
      </rPr>
      <t>Información publicada o disponible.</t>
    </r>
  </si>
  <si>
    <r>
      <t>·</t>
    </r>
    <r>
      <rPr>
        <sz val="14"/>
        <color theme="1"/>
        <rFont val="Calibri"/>
        <family val="2"/>
        <scheme val="minor"/>
      </rPr>
      <t>         En formato Excel</t>
    </r>
  </si>
  <si>
    <r>
      <t>·</t>
    </r>
    <r>
      <rPr>
        <sz val="14"/>
        <color theme="1"/>
        <rFont val="Calibri"/>
        <family val="2"/>
        <scheme val="minor"/>
      </rPr>
      <t>         Idioma.</t>
    </r>
  </si>
  <si>
    <r>
      <t>·</t>
    </r>
    <r>
      <rPr>
        <sz val="14"/>
        <color theme="1"/>
        <rFont val="Calibri"/>
        <family val="2"/>
        <scheme val="minor"/>
      </rPr>
      <t>         Medio de conservación (físico, análogo y/o digital).</t>
    </r>
  </si>
  <si>
    <r>
      <t>·</t>
    </r>
    <r>
      <rPr>
        <sz val="14"/>
        <color theme="1"/>
        <rFont val="Calibri"/>
        <family val="2"/>
        <scheme val="minor"/>
      </rPr>
      <t>         Fecha de generación de la información.</t>
    </r>
  </si>
  <si>
    <r>
      <t>·</t>
    </r>
    <r>
      <rPr>
        <sz val="14"/>
        <color theme="1"/>
        <rFont val="Calibri"/>
        <family val="2"/>
        <scheme val="minor"/>
      </rPr>
      <t>         Nombre del responsable de la información.</t>
    </r>
  </si>
  <si>
    <r>
      <t>·</t>
    </r>
    <r>
      <rPr>
        <sz val="14"/>
        <color theme="1"/>
        <rFont val="Calibri"/>
        <family val="2"/>
        <scheme val="minor"/>
      </rPr>
      <t>         Excepción total o parcial.</t>
    </r>
  </si>
  <si>
    <r>
      <t>·</t>
    </r>
    <r>
      <rPr>
        <sz val="14"/>
        <color theme="1"/>
        <rFont val="Calibri"/>
        <family val="2"/>
        <scheme val="minor"/>
      </rPr>
      <t>         Objetivo legítimo de la excepción.</t>
    </r>
  </si>
  <si>
    <r>
      <t>·</t>
    </r>
    <r>
      <rPr>
        <sz val="14"/>
        <color theme="1"/>
        <rFont val="Calibri"/>
        <family val="2"/>
        <scheme val="minor"/>
      </rPr>
      <t>         Fundamento constitucional o legal de la excepción.</t>
    </r>
  </si>
  <si>
    <r>
      <t>·</t>
    </r>
    <r>
      <rPr>
        <sz val="14"/>
        <color theme="1"/>
        <rFont val="Calibri"/>
        <family val="2"/>
        <scheme val="minor"/>
      </rPr>
      <t>         Fecha de la calificación.</t>
    </r>
  </si>
  <si>
    <r>
      <t>·</t>
    </r>
    <r>
      <rPr>
        <sz val="14"/>
        <color theme="1"/>
        <rFont val="Calibri"/>
        <family val="2"/>
        <scheme val="minor"/>
      </rPr>
      <t>         Plazo de clasificación o reserva o fecha de levantamiento de la reserva</t>
    </r>
  </si>
  <si>
    <t>Disponible en formato de datos abiertos enlazado en el portal www.datos.gov.co.</t>
  </si>
  <si>
    <t>Arts.13 y 16, Ley 1712 de 2014 
Arts. 37 y 38, Dec. 103 de 2015. Acuerdo 004 de 2013 AGN. 
Res. 1519 de 2020 Num. 6</t>
  </si>
  <si>
    <t>·          Nombre o título de la categoría de información.</t>
  </si>
  <si>
    <t>·          Nombre o título de la información:</t>
  </si>
  <si>
    <t xml:space="preserve">Art.20, Ley 1712 de 2014
Arts. 24, 25, 26, 27, 28, 29, 30, 31, 32, 33, 34, 35, 36, 39 Y 40, Dec. 103 de 2015
Res. 1519 de 2020 Num. 7.1
</t>
  </si>
  <si>
    <t>Art. 12, Ley 1712 de 2014
Arts. 41 y 42, Dec. 103 de 2015. Art. 43, Dec. 103 de 2015
Res. 1519 de 2020 Num. 7.1</t>
  </si>
  <si>
    <t>Arts. 15 y 17, Ley 1712 de 2014 
Arts. 44 al 50, Dec. 103 de 2015. Dec. 2609 de 2012 
Res. 1519 de 2020 Num. 7.1</t>
  </si>
  <si>
    <t>Art. 13, Ley 1712 de 2014 
Art. 4, Par. 1, Dec. 103 de 2015 
Acuerdo 004 de 2013, AGN
Res. 1519 de 2020 Num. 7.1</t>
  </si>
  <si>
    <t>Nombre del responsable de la información:</t>
  </si>
  <si>
    <t>Arts. 4, 20 y 21, Dec. 103 de 2015
Resolución 1519 de 2020 Num. 7.1</t>
  </si>
  <si>
    <t>Art. 11, lit. k), Ley 1712 de 2014,
Art. 11, Dec. 103/15. Atención a las excepciones el título 3 de la Ley 1712 de 2015 y disposiciones del MinTic
Resolución 1519 de 2020 Num. 7.2</t>
  </si>
  <si>
    <t>Cada entidad deberá identificar la información  específica para grupos de interés, conforme con su  caracterización, y como mínimo la siguiente:
- Información para niños, niñas y adolescentes.</t>
  </si>
  <si>
    <t>Información para Mujeres</t>
  </si>
  <si>
    <t>Registro de publicaciones que contenga los documentos publicados de conformidad con la ley de transparencia  y automáticamente disponibles, así como  un Registro de Activos de Información. Listado de documentos publicados actualmente y con anterioridad en el sitio web del sujeto obligado relacionados con el cumplimiento de la Ley 1712 de 2014. Registro de publicaciones que contenga los documentos publicados de conformidad con la Ley 1712 de 2014.</t>
  </si>
  <si>
    <t>Automáticamente disponibles para su consulta y/o descarga</t>
  </si>
  <si>
    <t>Requerimiento según Ley 1712 de 2014 , Dec 103 de 2015 y Resolución 1519 de 2020</t>
  </si>
  <si>
    <t>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</si>
  <si>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1. Imagen del Portal Único del Estado Colombiano y el logo de la marca país  CO - Colombia.</t>
  </si>
  <si>
    <t>5. Para las entidades territoriales la paleta de colores podrá variar, conforme  con los colores institucionales del respectivo sujeto obligado.</t>
  </si>
  <si>
    <t xml:space="preserve">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t>
  </si>
  <si>
    <t xml:space="preserve">Dec. 103, Art. 4
Resolución 1519 de 2020 </t>
  </si>
  <si>
    <t xml:space="preserve">Resolución 1519 de 2020 </t>
  </si>
  <si>
    <t>Resolución 1519 de 2021</t>
  </si>
  <si>
    <t>Resolución 1519 de 2022</t>
  </si>
  <si>
    <t>Resolución 1519 de 2023</t>
  </si>
  <si>
    <t xml:space="preserve">Política de privacidad y tratamiento de datos personales. </t>
  </si>
  <si>
    <t xml:space="preserve">Política de derechos de autor y/o autorización de uso sobre los contenidos. </t>
  </si>
  <si>
    <t>Como  mínimo se debe tener en las políticas legales del sitio web:
Términos y condiciones</t>
  </si>
  <si>
    <t>Resolución 1519 de 2027 2.3</t>
  </si>
  <si>
    <t>Resolución 1519 de 2020  Num 2.1</t>
  </si>
  <si>
    <t>Resolución 1519 de 2020  Num 2.2</t>
  </si>
  <si>
    <t>Resolución 1519 de 2020  Num 2.3</t>
  </si>
  <si>
    <t xml:space="preserve">Planeación y Atención al Ciudadano  </t>
  </si>
  <si>
    <t>Menú de Transparencia y acceso a la información pública debe estar visible en el top bar. Sección particular en la página de inicio del sitio web del sujeto obligado, denominada literalmente “Transparencia y acceso a información pública”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</si>
  <si>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</si>
  <si>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 xml:space="preserve">Art. 7 Ley 1712 de 014
Resolución 1519 de 2020 </t>
  </si>
  <si>
    <t>Gestión de las Comunicaciones</t>
  </si>
  <si>
    <t>Planeación y Gestión de las Comunicaciones</t>
  </si>
  <si>
    <r>
      <rPr>
        <b/>
        <sz val="14"/>
        <color theme="1"/>
        <rFont val="Arial"/>
        <family val="2"/>
      </rPr>
      <t>2.4.3.2 Canales de atención y pida una cita.</t>
    </r>
    <r>
      <rPr>
        <sz val="14"/>
        <color theme="1"/>
        <rFont val="Arial"/>
        <family val="2"/>
      </rPr>
      <t xml:space="preserve">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Además, se deberá habilitar un mecanismo para que el  usuario pueda agendar una cita para atención presencial, e indicar los horarios  de atención en sedes físicas.</t>
    </r>
  </si>
  <si>
    <r>
      <rPr>
        <b/>
        <sz val="14"/>
        <color theme="1"/>
        <rFont val="Arial"/>
        <family val="2"/>
      </rPr>
      <t>2.4.3.3 PQRSD.</t>
    </r>
    <r>
      <rPr>
        <sz val="14"/>
        <color theme="1"/>
        <rFont val="Arial"/>
        <family val="2"/>
      </rPr>
      <t xml:space="preserve"> Las entidades sujetas de obligación, deberán habilitar un formulario de Peticiones, Quejas, Reclamos, Sugerencias, Solicitud de información pública, y  Denuncias (PQRSD), conforme con los criterios mintic.</t>
    </r>
  </si>
  <si>
    <t xml:space="preserve">Art. 14 Ley 1712 de 2014
Decreto Distrital 847 del 30 de diciembre de 2019
Resolución Sec Gral  753 de 2020
</t>
  </si>
  <si>
    <t>Art. 8, Ley 1712 de 2014
Resolución 1519 de 2020 Num. 8.1 y 8.2</t>
  </si>
  <si>
    <t>Habilitar una vista de  sus datos en el Portal de Datos Abiertos (datos.gov.co).
Publicar datos abiertos generados por el sujeto obligado en su sitio web. De acuerdo con la guía de MinTic.Publicar datos abiertos en el portal www.datos.gov.co.</t>
  </si>
  <si>
    <t>Resolución 1519 de 2020. Anexo 2. Num 10.1</t>
  </si>
  <si>
    <t>Resolución 1519 de 2020. Anexo 2. Num 10.2</t>
  </si>
  <si>
    <t xml:space="preserve">Gestión de las Comunicaciones </t>
  </si>
  <si>
    <t>Gestión de mejora y Planeación</t>
  </si>
  <si>
    <t xml:space="preserve">Planeación  y proceso con planes institucionales </t>
  </si>
  <si>
    <t>Planeación 
Gestión Financiera  
Procesos con planes institucionales Dec 612</t>
  </si>
  <si>
    <t>Listado de la normatividad disponible. Normograma general: ordenanza, acuerdo, decreto, resolución, circular u otros actos administrativos de carácter general. La información debe ser descargable."</t>
  </si>
  <si>
    <t xml:space="preserve">La publicación de las normas debe incluir lo siguiente: </t>
  </si>
  <si>
    <t>0. Estándares de publicación y divulgación de contenidos e información (Estandarización sedes electrónicas)</t>
  </si>
  <si>
    <t>Resoluciones de Adopción de Instrumentos de Gestión de la Información</t>
  </si>
  <si>
    <t>Gestion de la Mejora</t>
  </si>
  <si>
    <t>Procesos que identifiquen información obligatoria y 
Atención al Ciudadano</t>
  </si>
  <si>
    <t>0.1 Top bar GOV.CO</t>
  </si>
  <si>
    <t>0.2 Footer o pie de página</t>
  </si>
  <si>
    <t>0.3 Requisitos mínimos de políticas y cumplimiento legal.</t>
  </si>
  <si>
    <t>0.4. Requisitos en menú destacado</t>
  </si>
  <si>
    <t xml:space="preserve">0.4.2 Transparencia y acceso a la información pública.  </t>
  </si>
  <si>
    <r>
      <t xml:space="preserve">0.4.3 Atención y  Servicios a la Ciudadanía. </t>
    </r>
    <r>
      <rPr>
        <sz val="14"/>
        <rFont val="Calibri"/>
        <family val="2"/>
        <scheme val="minor"/>
      </rPr>
      <t>Este menú debe permitir acceder a la información y contenidos relacionados  con la gestión de trámites, otros procedimientos administrativos, consultas de  acceso a información pública acceso a las ventanillas únicas asociadas a  la sede electrónica, información de contacto y formulario PQRSD.</t>
    </r>
  </si>
  <si>
    <t>0.4.4 Menú Participa</t>
  </si>
  <si>
    <t>0.4.5 Sección de Noticias</t>
  </si>
  <si>
    <t>Oficina Asesora de Planeación - OAP</t>
  </si>
  <si>
    <t>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t>
  </si>
  <si>
    <t xml:space="preserve">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t>
  </si>
  <si>
    <t xml:space="preserve"> El directorio deberá estar vinculado con  la información del SIGEP conforme con los  lineamientos y definiciones del Departamento  Administrativo de la Función Pública. Este requisito se entenderá  cumplido a través de un enlace a la publicación de la  información que contiene el directorio en el Sistema  de Información de Empleo Público – SIGEP.
En el caso de las entidades del Distrito, se entenderá por cumplido este requerimiento con el enlace al SIDEAP. </t>
  </si>
  <si>
    <r>
      <rPr>
        <b/>
        <sz val="14"/>
        <rFont val="Calibri"/>
        <family val="2"/>
        <scheme val="minor"/>
      </rPr>
      <t>4.3.2</t>
    </r>
    <r>
      <rPr>
        <sz val="14"/>
        <rFont val="Calibri"/>
        <family val="2"/>
        <scheme val="minor"/>
      </rPr>
      <t xml:space="preserve">. Planes generales de compras: Plan general de compras es equivalente al Plan Anual de Adquisiciones (PAA)  y la distribución presupuestal de sus proyectos de inversión. </t>
    </r>
  </si>
  <si>
    <r>
      <rPr>
        <b/>
        <sz val="14"/>
        <rFont val="Calibri"/>
        <family val="2"/>
        <scheme val="minor"/>
      </rPr>
      <t xml:space="preserve">4.3.3. </t>
    </r>
    <r>
      <rPr>
        <sz val="14"/>
        <rFont val="Calibri"/>
        <family val="2"/>
        <scheme val="minor"/>
      </rPr>
      <t>Planes Institucionales Decreto 612 de 2018  y los  demás planes exigidos por la normativa vigente.</t>
    </r>
  </si>
  <si>
    <r>
      <rPr>
        <b/>
        <sz val="14"/>
        <rFont val="Calibri"/>
        <family val="2"/>
        <scheme val="minor"/>
      </rPr>
      <t xml:space="preserve">4.3.4. </t>
    </r>
    <r>
      <rPr>
        <sz val="14"/>
        <rFont val="Calibri"/>
        <family val="2"/>
        <scheme val="minor"/>
      </rPr>
      <t>Los sujetos deberán,  cada tres (3) meses, publicar la información  relacionada con la ejecución de metas, objetivos,  indicadores de gestión y/o desempeño, de  conformidad con sus programas operativos.</t>
    </r>
  </si>
  <si>
    <r>
      <t xml:space="preserve">Publicar anualmente, antes del 31  de enero de cada año, los planes a que hace  referencia el artículo 74 de la Ley 1474 del 2011 y el  Decreto 612 del 2018 de acuerdo con las  orientaciones del Manual Operativo del Modelo  Integrado de Planeación y Gestión (MIPG) y el informe de gestión a que hace referencia el artículo 74 de la Ley 1474 del 2011. 
</t>
    </r>
    <r>
      <rPr>
        <b/>
        <sz val="14"/>
        <rFont val="Calibri"/>
        <family val="2"/>
        <scheme val="minor"/>
      </rPr>
      <t xml:space="preserve">4.3.1. El Plan de gasto público </t>
    </r>
    <r>
      <rPr>
        <sz val="14"/>
        <rFont val="Calibri"/>
        <family val="2"/>
        <scheme val="minor"/>
      </rPr>
      <t>es equivalente al P</t>
    </r>
    <r>
      <rPr>
        <b/>
        <sz val="14"/>
        <rFont val="Calibri"/>
        <family val="2"/>
        <scheme val="minor"/>
      </rPr>
      <t xml:space="preserve">lan de Acción Institucional, </t>
    </r>
    <r>
      <rPr>
        <sz val="14"/>
        <rFont val="Calibri"/>
        <family val="2"/>
        <scheme val="minor"/>
      </rPr>
      <t xml:space="preserve">para cada año fiscal de acuerdo con lo establecido en el artículo 74 de la Ley 1474 de 2011, debe incluir: </t>
    </r>
  </si>
  <si>
    <r>
      <t>4.7.2. Planes de mejoramiento.</t>
    </r>
    <r>
      <rPr>
        <sz val="14"/>
        <color theme="1"/>
        <rFont val="Calibri"/>
        <family val="2"/>
        <scheme val="minor"/>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22 derivados de los ejercicios de rendición de cuentas ante la ciudadanía y grupos de valor.</t>
    </r>
  </si>
  <si>
    <r>
      <t>*Informe de rendición de cuentas ante la Contraloría General de la República</t>
    </r>
    <r>
      <rPr>
        <sz val="14"/>
        <color theme="1"/>
        <rFont val="Calibri"/>
        <family val="2"/>
        <scheme val="minor"/>
      </rPr>
      <t>, o a los organismos de Contraloría o Control territoriales</t>
    </r>
  </si>
  <si>
    <r>
      <t>*Informe de rendición de cuentas a la ciudadanía.</t>
    </r>
    <r>
      <rPr>
        <sz val="14"/>
        <color theme="1"/>
        <rFont val="Calibri"/>
        <family val="2"/>
        <scheme val="minor"/>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r>
  </si>
  <si>
    <t>Resolución 1519 de 2020 Num. 4.6. NO APLICA PARA LA FUGA</t>
  </si>
  <si>
    <t>Oficina de Control Interno - OCI</t>
  </si>
  <si>
    <t>Esta  información deberá estar actualizada cada vez que  ingrese o se desvincule un servidor público,  empleado o contratista.</t>
  </si>
  <si>
    <t>Incluir en orden cronológico la agenda regulatoria, identificando  claramente si ha sido adicionada o modificada</t>
  </si>
  <si>
    <t xml:space="preserve">Arts. 9, lit. d) y 11, lit. e), Ley 1712 de 2014
Decreto 1081 del 2015 Artículo 2.1.1.2.1.4.
Resolución 1519 de 2020 Num. 4.7
Resolución 3564 Anexo 1. 7.1 Item A. </t>
  </si>
  <si>
    <t xml:space="preserve">A partir del año siguiente, el Plan de Acción deberá estar acompañado del informe de gestión del año inmediatamente anterior.
Publicar los informes enviados al Concejo, Congreso y Asamblea. </t>
  </si>
  <si>
    <r>
      <rPr>
        <sz val="14"/>
        <rFont val="Calibri"/>
        <family val="2"/>
        <scheme val="minor"/>
      </rPr>
      <t xml:space="preserve">Publicar como mínimo los siguientes informes de gestión: Informe de gestión (plan de acción), rendición de cuentas ante la Contraloría General de la República, rendición de cuentas a la ciudadanía e Informes a organismos de inspección vigilancia y control
</t>
    </r>
    <r>
      <rPr>
        <b/>
        <sz val="14"/>
        <rFont val="Calibri"/>
        <family val="2"/>
        <scheme val="minor"/>
      </rPr>
      <t xml:space="preserve">
4.7.1. Informes de Gestión:
*Informes de gestión </t>
    </r>
    <r>
      <rPr>
        <sz val="14"/>
        <rFont val="Calibri"/>
        <family val="2"/>
        <scheme val="minor"/>
      </rPr>
      <t>(Incluye los enviados al Concejo)</t>
    </r>
  </si>
  <si>
    <r>
      <rPr>
        <b/>
        <sz val="14"/>
        <color theme="1"/>
        <rFont val="Arial"/>
        <family val="2"/>
      </rPr>
      <t>2.4.3.1 Trámites, Otros Procedimientos Administrativos y consultas de acceso a  información pública.</t>
    </r>
    <r>
      <rPr>
        <sz val="14"/>
        <color theme="1"/>
        <rFont val="Arial"/>
        <family val="2"/>
      </rPr>
      <t xml:space="preserve">
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 del Decreto 1078 de 2015, y demás  que los modifiquen, adicionen o deroguen.</t>
    </r>
  </si>
  <si>
    <t>Cada sujeto obligado deberá publicar sus políticas, lineamientos y  manuales, tales como, según le aplique: 
(a)  Políticas y lineamientos sectoriales;</t>
  </si>
  <si>
    <t>(b) Manuales</t>
  </si>
  <si>
    <t>Formato Matriz de cumplimiento y sostenibilidad de la ley de transparencia</t>
  </si>
  <si>
    <t>https://fuga.gov.co/</t>
  </si>
  <si>
    <t>Seguimiento 
FECHA Septiembre 6 de 2021
Observación OAP</t>
  </si>
  <si>
    <t>2. Nombre de la entidad, como mínimo una dirección incluyendo el  departamento (si aplica) y municipio o distrito.</t>
  </si>
  <si>
    <t xml:space="preserve">En el Footer no se identifica la imagen del Portal Único del Estado Colombiano y el logo de la marca país  CO - Colombia. Se recomienda ajustar este punto de diseño a la brevedad para dar cumplimiento a la normatividad. Esta solicitud fue gestionada desde la Oficina Asesora de Planeación en el mes de abril y aún no se ha implementado. </t>
  </si>
  <si>
    <t>https://fuga.gov.co/
https://fuga.gov.co/transparencia/politicas-seguridad</t>
  </si>
  <si>
    <r>
      <t xml:space="preserve">Se observa la </t>
    </r>
    <r>
      <rPr>
        <sz val="11"/>
        <color theme="1"/>
        <rFont val="Calibri"/>
        <family val="2"/>
      </rPr>
      <t xml:space="preserve">©de derechos de autor sobre los contenidos. Aunque no se establece claramente cuáles son las políticas asociadas a derechos de autor </t>
    </r>
  </si>
  <si>
    <t>En el footer se evidencia el link a información de privacidad y seguridad de la información.  Para un lector desprevenido no es tan fácil identificarlo por el nombre que tiene el enlace, se sugiere revisar la denominación del link. Así mismo, es importante que tan pronto se tengan las nuevas políticas 2021, se actualicen en dicho enlace.</t>
  </si>
  <si>
    <t xml:space="preserve">Se valida que se encuentran disponibles en la página principal de la FUGA, los tres menús indicados por la norma: Transparencia, Servicios y Participa. Sin embargo, no se observa que tengan los nombres tal cual señala la norma. Sólo cuando el cursor se ubica sobre el nombre del menú se observa un "tag" con el nombre completo. Verificar si técnicamente es posible incluir el nombre completo. </t>
  </si>
  <si>
    <t xml:space="preserve">Se valida que se encuentra creado el Menú de transparencia.  Sólo cuando el cursor se ubica sobre el nombre del menú se observa un "tag" con el nombre completo. Verificar si técnicamente es posible incluir el nombre completo. </t>
  </si>
  <si>
    <t xml:space="preserve">Cumplimiento del requerimiento </t>
  </si>
  <si>
    <t>https://fuga.gov.co/transparencia/acerca-de-la-fundacion</t>
  </si>
  <si>
    <t>https://fuga.gov.co/naturaleza-objeto-y-funciones-generales-de-la-fundacion-gilberto-alzate-avendano</t>
  </si>
  <si>
    <t>https://fuga.gov.co/transparencia/organigrama</t>
  </si>
  <si>
    <t>https://fuga.gov.co/transparencia/politica-sig</t>
  </si>
  <si>
    <t>https://www.fuga.gov.co/transparencia/directorio-de-entidades?_ga=2.209309330.1027509279.1630881582-1544593034.1616770350</t>
  </si>
  <si>
    <t>https://fuga.gov.co/transparencia/directorio-agremiaciones-asociaciones-y-otros</t>
  </si>
  <si>
    <t>https://fuga.gov.co/servicio-al-publico-normas-formularios-y-protocolos-de-atencion</t>
  </si>
  <si>
    <t xml:space="preserve">Se oibserva cumplimiento del requerimiento, deonde evidencia la publicación de los enlaces a: 
*Política Pública Distrital de Servicio a la Ciudadanía
*Guía de Lenguaje Claro e Incluyente del Distrito Capital 2019
*Carta de Trato Digno al Usuario- FUGA
Y enlaces a los formularios de contacto de la FUGA </t>
  </si>
  <si>
    <t xml:space="preserve">Se evidencia publicación de los formularios de contacto de la FUGA </t>
  </si>
  <si>
    <t xml:space="preserve">Se observa cumplimiento del requiermiebto con la publicación de la plataforma estratégica, procesos y procedimientos </t>
  </si>
  <si>
    <t>Cumplimiento del requerimiento,se realiza prueba de acuse de respuesta automática, dado la siguiente respuesta: Cordial saludo, 
De manera atenta, nos permitimos informarle que esta dirección de correo electrónico fue creada para uso único y exclusivo de recibir notificaciones judiciales que provienen de la rama judicial, en cumplimiento de lo dispuesto en el artículo 197 de la ley 1437 de 2011, por lo que solicitamos abstenerse de usarlo para fines distintos.
La Fundación Gilberto Alzate Avendaño pone a su disposición la dirección electrónica atencionalciudadano@fuga.gov.co, a través de la cual puede presentar ante la Entidad, solicitudes de información, derechos de petición, reclamos, quejas, sugerencias, felicitaciones y denuncias por posibles actos de corrupción.</t>
  </si>
  <si>
    <t>https://fuga.gov.co/agenda-cultural</t>
  </si>
  <si>
    <t xml:space="preserve">https://www.fuga.gov.co/toma-de-decisiones-de-la-junta-directiva-de-la-fuga?_ga=2.209887893.1027509279.1630881582-1544593034.1616770350 
https://www.fuga.gov.co/transparencia/resoluciones-servicios-ciudadania?_ga=2.209887893.1027509279.1630881582-1544593034.1616770350 </t>
  </si>
  <si>
    <t>https://fuga.gov.co/entes-y-autoridades-de-control</t>
  </si>
  <si>
    <t>https://www.serviciocivil.gov.co/portal/transparencia/publicacion-hojas-de-vida</t>
  </si>
  <si>
    <t>https://fuga.gov.co/transparencia/normograma</t>
  </si>
  <si>
    <t>Requerimiento cumplido,  normograma de la FUGA de junio de 2021</t>
  </si>
  <si>
    <t>https://www.alcaldiabogota.gov.co/sisjur/normas/Norma1.jsp?i=62515</t>
  </si>
  <si>
    <t>Se redirecciona a la página de la Alcaldía de Bogotá donde se encuentra publicado el Decreto Único Reglamentario 1080 de 2015 Nivel Nacional</t>
  </si>
  <si>
    <t xml:space="preserve">Cumplimiento del requerimiento  </t>
  </si>
  <si>
    <t>https://registrodistrital.secretariageneral.gov.co/</t>
  </si>
  <si>
    <t xml:space="preserve">Se redirecciona a la página de Registro  Distrital </t>
  </si>
  <si>
    <t>https://www.culturarecreacionydeporte.gov.co/es/cultura-ciudadana/politica-publica-de-cultura-ciudadana
https://www.culturarecreacionydeporte.gov.co/economia-cultural-y-creativa/politica-publica-distrital-de-economia-cultural-y-creativa
https://fuga.gov.co/manuales</t>
  </si>
  <si>
    <t>https://www.culturarecreacionydeporte.gov.co/es/scrd-transparente/normativa-de-la-entidad-o-autoridad/agenda-regulatoria-scrd-marzo-2021</t>
  </si>
  <si>
    <t xml:space="preserve">Redirecciona  a la agenda regulatoria de la Secretaría de Cultura, Recreación y Deporte como cabeza del sector  </t>
  </si>
  <si>
    <t>http://www.suin-juriscol.gov.co/</t>
  </si>
  <si>
    <t>https://www.alcaldiabogota.gov.co/sisjur/index.jsp</t>
  </si>
  <si>
    <t xml:space="preserve">Redirecciona al sistema único de información normativa de MinJustica </t>
  </si>
  <si>
    <t xml:space="preserve">Redirecciona a  la Compilación de Normatividad, Doctrina y Jurisprudencia de la Secretaría Jurídica Distrital </t>
  </si>
  <si>
    <t>https://www.culturarecreacionydeporte.gov.co/es/transparencia-y-acceso-a-la-informacion-publica/2-3-1-proyectos-normativos</t>
  </si>
  <si>
    <t>https://www.sucop.gov.co/</t>
  </si>
  <si>
    <t>https://www.sucop.gov.co/agenda-regulatoria</t>
  </si>
  <si>
    <t xml:space="preserve">Cumplimiento de requerimiento  </t>
  </si>
  <si>
    <t>https://fuga.gov.co/plan-anual-de-adquisiciones</t>
  </si>
  <si>
    <t>Se valida que el PAA publicado en el link de transparencia, corresponde a la versión 13 que coincide con la versión actual en SECOP II</t>
  </si>
  <si>
    <t>Se valida el requerimiento con el vínculo a los siguientes enlaces: 
  3.2.1 Portal de contratación - SECOP II
  3.2.2 Portal de contratación - SECOP I
  3.2.3 Tabla de Honorarios
  3.2.4 Cuantías de Contratación
  3.2.5 Avisos de convocatorias</t>
  </si>
  <si>
    <t>*https://community.secop.gov.co/Public/Tendering/ContractNoticeManagement/Index?currentLanguage=es-CO&amp;Page=login&amp;Country=CO&amp;SkinName=CCE
*https://www.contratos.gov.co/consultas/inicioConsulta.do
*https://fuga.gov.co/transparencia/tabla-honorarios
*https://fuga.gov.co/transparencia/cuantias-contratacion
*https://fuga.gov.co/transparencia/avisos-convocatorias</t>
  </si>
  <si>
    <t>Se en SECOP II se puede validar la infromación relativa a fecha de inciio, de fin, valor de contrato, desembolsos, modificaciones, etc.  
Se valida el requerimiento con la publicación de:
     3.3.1 Portal de contratación - SECOP II
     3.3.2 Portal de contratación - SECOP I
     3.3.3 Portal de contratación a la Vista
     3.3.4 Contrataciones adjudicadas
     3.3.5 Contratistas por prestación de servicios
     3.3.6 Contratación de obras públicas
     3.3.7 Avisos de procesos de enajenación a título gratuito</t>
  </si>
  <si>
    <t>*https://community.secop.gov.co/Public/Tendering/ContractNoticeManagement/Index?currentLanguage=es-CO&amp;Page=login&amp;Country=CO&amp;SkinName=CCE
*https://www.contratos.gov.co/consultas/inicioConsulta.do
*https://www.contratacionbogota.gov.co/es/web/cav3/ciudadano 
*https://fuga.gov.co/transparencia/contrataciones-adjudicadas
*https://fuga.gov.co/transparencia/contratistas-prestacion-servicios
*https://fuga.gov.co/transparencia/contratacion-obras-publicas
*https://fuga.gov.co/avisos-de-enajenacion-titulo-gratuito</t>
  </si>
  <si>
    <t>https://fuga.gov.co/transparencia/manual-contratacion</t>
  </si>
  <si>
    <t>Cumplimiento de requerimiento  
GJ-MN-01 Manual de contratacion v12 25032021
GJ-MN-02 Manual de supervisión e interventoría V1, 25032021</t>
  </si>
  <si>
    <t>https://www.colombiacompra.gov.co/conoce-mas-de-documento-tipo</t>
  </si>
  <si>
    <t>Se redirecciona a Colombia Compra eficiente, donde se encuentran publicados los documentos tipo para contratación</t>
  </si>
  <si>
    <t>https://fuga.gov.co/transparencia/presupuesto-general-vigencias</t>
  </si>
  <si>
    <t xml:space="preserve">Cumplimiento del requerimiento, presupuesto FUGA desde 2011 a 2021  </t>
  </si>
  <si>
    <t xml:space="preserve">Publicación en documento excel del presupuesto FUGA para la vigencia 2021 según requerimiento </t>
  </si>
  <si>
    <t>*https://fuga.gov.co/transparencia/informes-presupuestales
*https://fuga.gov.co/transparencia/informes-financieros</t>
  </si>
  <si>
    <t>Se publica los informes de ejecución presupuestal y los estados financieros ambos con corte a julio de 2021</t>
  </si>
  <si>
    <t>*https://fuga.gov.co/transparencia/plan-accion-institucional-plan-desarrollo
*https://fuga.gov.co/transparencia/plan-accion-dependencias</t>
  </si>
  <si>
    <t>Cumplimiento de requerimiento mediante el plan de acción institucional y plan de acción por dependencias para la vigencia 2021</t>
  </si>
  <si>
    <t>https://fuga.gov.co/categoria-subadministrativa/plan-de-adquisicion</t>
  </si>
  <si>
    <t>*https://fuga.gov.co/planes-estrategicos-sectoriales-e-institucionales
*https://fuga.gov.co/transparencia/plan-anticorrupcion</t>
  </si>
  <si>
    <t xml:space="preserve">Cumplimiento del requerimiento con publicación de los planes del decreto 612 de 2018 </t>
  </si>
  <si>
    <t>https://fuga.gov.co/transparencia/fichas-ebi</t>
  </si>
  <si>
    <t>https://fuga.gov.co/transparencia/seguimiento-metas-plan-desarrollo-segplan</t>
  </si>
  <si>
    <t xml:space="preserve">Cumplimiento del requerimiento. Corte de seguimiento del 30 de junio de 2021  </t>
  </si>
  <si>
    <t>https://fuga.gov.co/transparencia/informes-de-empalme</t>
  </si>
  <si>
    <t xml:space="preserve">Informe de empalme en el proceso de arminización de la nueva administración, así mismo se publica el informe de empalme de la anterior directora en la entrega de su cargo en 2021 </t>
  </si>
  <si>
    <t>https://fuga.gov.co/transparencia/planes-mejoramiento</t>
  </si>
  <si>
    <t>https://fuga.gov.co/transparencia/control-interno</t>
  </si>
  <si>
    <t xml:space="preserve">Cumplimiento del requerimiento, publicación de los informes de:
*Auditorias Internas
*Plan Anticorrupción y de Atención al Ciudadano (PAAC)
*Evaluación Independiente al Sistema de Control Interno
*Implementación Y Sostenibilidad Ley De Transparencia
*Normas de Austeridad en el Gasto
*Metas Plan de Desarrollo
*Control Interno Contable
*Evaluación por Dependencias
*Peticiones, Quejas, Reclamos y Sugerencias (PQRS)
*Derechos de Autor
*Seguimientos Institucionales
*Informe Directiva 003 de 2013
*Seguimiento SIDEAP
</t>
  </si>
  <si>
    <t>https://fuga.gov.co/transparencia/informes-sobre-demandas</t>
  </si>
  <si>
    <t>Cumplimiento del requerimiento
Publicación de informe sobre demandas, con corte a junio de 2021</t>
  </si>
  <si>
    <t>https://www.fuga.gov.co/transparencia/estadisticas-pqrs?_ga=2.247580295.1027509279.1630881582-1544593034.1616770350</t>
  </si>
  <si>
    <t>Cumplimiento del requerimiento, publicación de informe de estadística PQRS</t>
  </si>
  <si>
    <t>https://www.gov.co/home/buscador/FUNDACION%20GILBERTO%20ALZATE%20AVENDA%C3%91O</t>
  </si>
  <si>
    <t>https://fuga.gov.co/transparencia/participacion-en-la-formulacion-de-politicas</t>
  </si>
  <si>
    <t>https://fuga.gov.co/transparencia/resolucion-adopcion-instrumentos-informacion-publica</t>
  </si>
  <si>
    <t>Cumplimiento del requerimiento, sin embargo, se recomienda actualizar la resolución puesto que esta es del 08 de junio de 2017</t>
  </si>
  <si>
    <t>https://fuga.gov.co/transparencia/activos-informacion</t>
  </si>
  <si>
    <t xml:space="preserve">Cumplimiento del requisito  </t>
  </si>
  <si>
    <t>https://fuga.gov.co/transparencia/indice-informacion-clasificada-reservada</t>
  </si>
  <si>
    <t>Cumplimiento del requerimiento:
*Archivo Índice de información Clasificada y Reservada - 30 Octubre 2020
*Indice información clasificada y reservada - 31 / Agosto / 2019
*Indice información clasificada y reservada - 31 / Julio / 2018</t>
  </si>
  <si>
    <t>https://fuga.gov.co/transparencia/esquema-publicacion-informacion</t>
  </si>
  <si>
    <t>https://fuga.gov.co/transparencia/manual-institucional-gestion-documental</t>
  </si>
  <si>
    <t xml:space="preserve">Publicado en transparencia pero no en datos.gov.co 
Se recomienda cargar información en datos abietos  </t>
  </si>
  <si>
    <t>https://fuga.gov.co/transparencia/tablas-retencion-documental</t>
  </si>
  <si>
    <t xml:space="preserve">TRDs desactualizadas y no están publicadas en datos abiertos. 
Se recomienda realizar los ajustes requeridos para el cumplimiento del requisito </t>
  </si>
  <si>
    <t>https://fuga.gov.co/transparencia/registro-publicaciones</t>
  </si>
  <si>
    <t>https://fuga.gov.co/transparencia/costos-reproduccion</t>
  </si>
  <si>
    <t>https://fuga.gov.co/datos-abiertos-fuga</t>
  </si>
  <si>
    <t>https://fuga.gov.co/franja-escolar</t>
  </si>
  <si>
    <t>https://fuga.gov.co/poblacion-vulnerable</t>
  </si>
  <si>
    <t>*https://www.fuga.gov.co/defensor-del-ciudadano-0?_ga=2.205098512.1027509279.1630881582-1544593034.1616770350
*https://fuga.gov.co/instancias-de-coordinacion
*https://fuga.gov.co/convocatorias
*https://fuga.gov.co/transparencia/faqs
*https://fuga.gov.co/transparencia/glosario-fuga
*https://fuga.gov.co/noticias
*https://fuga.gov.co/transparencia/ofertas-de-empleo
*https://bogota.gov.co/tag/mapa-callejero
*https://fuga.gov.co/transparencia/publicaciones-fuga</t>
  </si>
  <si>
    <t>https://www.shd.gov.co/shd/calendario-tributario</t>
  </si>
  <si>
    <t>https://www.shd.gov.co/shd/industria-y-comercio</t>
  </si>
  <si>
    <t xml:space="preserve">Redirecciona a la página de la Secretaría de Hacienda Distrital al Calendario Tributario para la vigencia 2021 </t>
  </si>
  <si>
    <t>Redirecciona a la página de la Secretaría de Hacienda Distrital al impuesto de Industria y Comercio</t>
  </si>
  <si>
    <t>https://fuga.gov.co/noticias</t>
  </si>
  <si>
    <t>Cumplimiento del requerimiento, última noticia del 02 de septiembre de 2021.</t>
  </si>
  <si>
    <t>https://fuga.gov.co/
https://fuga.gov.co/transparencia/atencion-defensor-ciudadano</t>
  </si>
  <si>
    <t>https://www.fuga.gov.co/tramites-y-servicios</t>
  </si>
  <si>
    <t>https://www.fuga.gov.co/transparencia/directorio</t>
  </si>
  <si>
    <t xml:space="preserve">Cumplimiento del requerimiento . Se observa que la FUGA menaje su paleta de colores como lo permite la norma. </t>
  </si>
  <si>
    <t xml:space="preserve">Cumplimiento del requerimiento . Teniendo en cuenta que a partir del 1 de septiembre se tienen nuevos indicativos se deben actualizar los números. Sin embargo a corte 30 de agosto está ok. </t>
  </si>
  <si>
    <t xml:space="preserve">Se verifica que el enlace a trámites y OPAs se encuentra creado dentro de transparencia, pero aún no está asociado al menú  principal de Atención al Ciudadano en el home de la FUGA ( https://fuga.gov.co/). Se recomienda ajustar este detalle de diseño. </t>
  </si>
  <si>
    <t xml:space="preserve">En la parte superior de la página web de la entidad: https://fuga.gov.co/ ; en el menú principal como tercer título está creado el menú de atención al Ciudadano y en este enlace se cuenta  con la información de canales de atención. No se observa enlace o referencia a la generación de citas.  Se debe verificar cómo se implementará en la entidad. </t>
  </si>
  <si>
    <t xml:space="preserve">En la parte superior de la página web de la entidad en el home: https://fuga.gov.co/ ; como parte del  menú principal, tercer  título está creado el canal de atención y en este enlace se identifica el formulario de PQRSD :https://fuga.gov.co/transparencia/formulario-de-contacto de la entidad, así como un enlace al SDQS del distrito (Bogotá te escucha). Se da por cumplido. Como una opción de mejora, se podría crear el submenú desplegable para PQRSD directo en atención. </t>
  </si>
  <si>
    <t>Cumplimiento del requerimiento, submenús referidos a :
*Participación Ciudadana
*Participación Diagnóstica
*Planeación y presupuesto participativo
*Consulta Ciudadana
*Colaboración e innovación abierta
*Rendición de cuentas y control ciudadano
Tal como lo establece el DAFP</t>
  </si>
  <si>
    <t>2.1.5 Políticas, lineamientos y manuales
  2.1.6 Políticas y lineamientos institucionales</t>
  </si>
  <si>
    <t>2.1.7 Agenda Regulatoria</t>
  </si>
  <si>
    <t xml:space="preserve">Atención al Ciudadano  
*Gestión del Talento Humano
*Gestión Jurídica </t>
  </si>
  <si>
    <t>https://www.fuga.gov.co/transparencia/ubicacion-sedes-dependencias</t>
  </si>
  <si>
    <t>https://www.fuga.gov.co/transparencia/ubicacion-sedes-dependencias
https://www.fuga.gov.co/transparencia/directorio</t>
  </si>
  <si>
    <t xml:space="preserve">En el enlace en la parte inferior hay un enlace para el archivo de excel de servidores y otro para Contratistas. Los dos enlaces perniten la descarga de un archivo de excel reutilizable y accesible. </t>
  </si>
  <si>
    <t>Se verifica que en el directorio,  los servidores están identificados con nombres y apellidos; así como en el archivo de excel de contratistas y funcionarios.</t>
  </si>
  <si>
    <t>En los cuadros de excel se cumpla con el requerimiento tanto para funcionarios como para contratistas.</t>
  </si>
  <si>
    <t xml:space="preserve">Se verifica el cumplimiento del requerimiento tanto en el directorio como en los cuadros de excel. </t>
  </si>
  <si>
    <t xml:space="preserve">En el directorio de funcionarios 2021, se evidencia la información del grado salarial. </t>
  </si>
  <si>
    <t xml:space="preserve">Vinvulado a SIDEAP (https://sideap.serviciocivil.gov.co/sideap/publico/directorio/buscar.xhtml) que permite identificar la información de servidores y contratistas de la entidad. </t>
  </si>
  <si>
    <t xml:space="preserve">En el enlace de Directorio ContratistasFUGA 2021 se da cumplimiento a este requerimiento. </t>
  </si>
  <si>
    <t xml:space="preserve">Se verifica el archivo de funcionarios y la última publicación es de marzo 2021. No ha sido actualizado. Y en el caso de los contratistas el último archivo es de junio 2021. Se recomienda hacer actualizaciones periódicas para dar cumplimiento a este requerimiento. </t>
  </si>
  <si>
    <t xml:space="preserve">En el link se encuentran disponibles  3 Directorios: uno de agremiaciones, otro de colegios y el tercero de entidades musicales en formato pdf. Se ajustó la presentación de los tres documentos y cuenta con encabezados de la FUGA.  Se recomienda continuar trabajando en la actualización de esta información a 2021, al ser un tema dinámico. </t>
  </si>
  <si>
    <t xml:space="preserve">Cumplimiento del requerimiento. Se observa publicación de la oferta artística y cultural de la entidad  en agosto y septiembre 2021. </t>
  </si>
  <si>
    <t xml:space="preserve">Cumplimiento del requerimiento mediante la publicación de los siguientes enlaces: 
1.12.1 Toma de Decisiones
1.12.2 Decisiones de interés público
Donde se observa publicación de resoluciones y tomas de decisiones de la Junta Directiva de la entidad 
Sin embargo, no se evidencia publicación de decisiones en 2021. A pesar de que se han generado decisiones a partir de las medidas de pandemia en 2021. Se recomienda revisar la publicación de las decisiones importantes asociadas al servicio en 2021,
Teniendo en cuenta la información que se venía publicando en este enalce, sería importante revisar la pertinencia de generar un vínculo a  la página de la Secretaría de Cultural con el SISCRED para que se informe a la ciudadanía sobre las adendas y demás decisiones sobre cambio,  ampliación de tiempos, ganadores, etc,  de las convocatorias. 
</t>
  </si>
  <si>
    <t xml:space="preserve">Se redirecciona a la página del Departamento Administrativo del Servicio Civil Distrital donde se realiza la publicación de hojas de vida de los candidatos a ocupar cargos de libre nombramiento y remoción en el Distrito Capital y donde se da un correo para hacer comentarios. </t>
  </si>
  <si>
    <t xml:space="preserve">Cumplimiento del requerimiento, se observa a enlaces de:
*Política Pública de Cultura Ciudadana
*Política Pública Distrital de Economía Cultural y Creativa
* Manuales FUGA
</t>
  </si>
  <si>
    <t>https://www.fuga.gov.co/manuales</t>
  </si>
  <si>
    <t xml:space="preserve">Cumplimiento del requerimiento, se observa a enlaces de:
* Manuales FUGA
 PDF GJ-MN-01 Manual de contratación V12, 25032021
PDF GJ-MN-02 Manual de supervisión e interventoría V1, 25032021
 PDF GF-MN-01 Manual de políticas contables V2 10022021
PDF CO-MN-01 Manual de identidad FUGA, V1
 PDF CO-MN-02 Manual Identidad Bronx V2
 PI-MN-01 Manual institucional de gestión documental V2, 11052020
PI-MN-02 Manual del sistema integrado de conservación SIC V2, 11052020
 PI-MN-03 Manual proceso gestión documental -13° lineamiento del SIG V2, 11052020
TH-MN-01 Manual del Sistema de gestión de Seguridad y Salud en el Trabajo V5, 31052021
Se recomienda revisar si para efectos de mayor claridad para la ciudadanía, el enlace de los manuales FUGA se ubican mejor en los lineamientos institucionales y no en lo Sectorial. </t>
  </si>
  <si>
    <t xml:space="preserve"> Políticas de seguridad de la información y protección de datos personales: https://fuga.gov.co/transparencia/politicas-seguridad
Política de prevención de alcohol y sustancias psicoactivas: https://fuga.gov.co/sites/default/files/transparencia/20212000028963_202104092139232_poli_alchohol.pdf
Política de Salud y Seguridad en el Trabajo: https://fuga.gov.co/sites/default/files/transparencia/20212000028953_202104092138432_radicada_poli_sst.pdf
Política SIG: http://www.fuga.gov.co/node/2718
Política de prevención del daño antijurídico: https://fuga.gov.co/sites/default/files/archivos/politica_prevencion_dano_antijuridico_2019.pdf
Política Ambiental: https://fuga.gov.co/sites/default/files/archivos/res._politica_ambiental_fuga.pdf
Política de gestión documental: https://fuga.gov.co/sites/default/files/archivos/gd-po-01_politica_de_gestion_documental_v2_03062021.pdf</t>
  </si>
  <si>
    <t xml:space="preserve">Cumplimiento del requerimiento, se observan varios enlaces asociados al numeral  2.1.6 Políticas y lineamientos institucionales donde se publican las políticas institucionales :
*    Políticas de seguridad de la información y protección de datos personales
*  Política de prevención de alcohol y sustancias psicoactivas
*Política de Salud y Seguridad en el Trabajo
*Política SIG
*Política de prevención del daño antijurídico
*Brochure de la política de prevención de daño antijurídico
*Política Ambiental
*Política de gestiòn documental
*Política de comunicaciones
*Política de administración del riesgo
Dado que en este momento la entidad se encuentra realizando la actualización de documentos de procesos, se recomienda revisar que los enlaces estén actualizados.  Así mismo verificar si es posible unificar diseño de todos los enlaces de política ya que algunos son nodos y otros remiten sólo a un archivo. </t>
  </si>
  <si>
    <t>Cumplimiento parcial del requerimiento, Plan Anual de Adquisiciones  vinculado, pero no se puede observar la distribución presupuestal por proyectos de inversión en este enlace si no en el numeral 4.3.1 Verificar presentación.</t>
  </si>
  <si>
    <t>*https://fuga.gov.co/transparencia/matriz-indicadores-gestion
*https://www.fuga.gov.co/transparencia/indicadores-productos-metas-resultados-pmr</t>
  </si>
  <si>
    <t xml:space="preserve">Publicación de los seguimientos de los indicadores de gestión y los indicadores  de producto, metas y resultados (PMR). Vigencia 2021. Corte junio y julio respectivamente.  Se recomienda publicar en el transcurso de septiembre el PMR de agosto. 
En cuanto a los indicadores de gestión se observa la publicación del último corte de 30 de junio. Esta actualizado. </t>
  </si>
  <si>
    <t xml:space="preserve">A la fecha la entidad no ha realizado su rendición de cuentas anual, razón por la cual aún se encuentra sin información en 2021. Sin embargo, se evidencia el enlace exclusivo 
a  rendición de cuentas: https://fuga.gov.co/transparencia/rendicion-cuentas  donde se carga la información correspondiente. 
Este enlace evidencia actualización de textos y diseño. 
</t>
  </si>
  <si>
    <t>https://fuga.gov.co/transparencia/informes-de-gestion
https://fuga.gov.co/informes-de-gestion-2021</t>
  </si>
  <si>
    <t xml:space="preserve">Se verifica el cumplimiento. Se muestran los siguientes informes 2021. 
Certificado de cargue cuenta anual 2020 de SIVICOF
Ver otros informes como: 
Informe de Gestión de Control Interno 
Informe de Austeridad del Gasto 
Informe de Control Interno Contable 
Plan de Mejoramiento reportado a la Contraloría
 </t>
  </si>
  <si>
    <t xml:space="preserve">Cumplimiento del requerimiento. 
Se observa la evidencia del  Certificado cargue de cuenta mensual hasta julio 2021. </t>
  </si>
  <si>
    <t xml:space="preserve">Cumplimiento del requerimiento. 
*Informes de ejecución presupuestal 
*Informe de rendición de cuentas
*Cargue cuenta anual 2020 SIVICOF
*Cuenta fiscal mensual
*Otros informes
Se observa que particularmente en los informes enviados al Concejo (https://fuga.gov.co/informes-de-ejecucion-presupuestal-fuga-2021) se realizó un ajuste de diseño que permite consultar el archivo de envío de los informes presupuestales al Concejo. Esta había sido una observación reiterativa por parte de la OCI. Se valora este ajuste. </t>
  </si>
  <si>
    <t xml:space="preserve">Cumplimiento del requerimiento. 
Plan de mejoramiento actual. Noviembre 2020
Se cuenta con el vínculo a la página web del organismo de control como se requiere. </t>
  </si>
  <si>
    <t xml:space="preserve">Cumplimiento del requerimiento
Se generó un nuevo link en la página web de "Trámites y servicios de la FUGA" que permite ver los servicios de la entidad, los trámites y OPAs. 
Se valora la publicación de un brochure de servicios. 
Se recomienda continuar trabajando en la actualización de la información para que sea consistente en todas las plataformas de información. 
</t>
  </si>
  <si>
    <t xml:space="preserve">Redirecciona al Portal Gov.co, se observa que está registrado:
*Préstamo Y Uso De Salas De Exposición FUGA
*Actividades De Formación Artística, Cultural, Patrimonial Y Creativa
Acorde con los OPAs del SUIT y la información de servicios. </t>
  </si>
  <si>
    <t>https://fuga.gov.co/transparencia/participacion-en-la-formulacion-de-politicas
https://fuga.gov.co/participacion-para-el-diagnostico-de-necesidades-e-identificacion-de-problemas</t>
  </si>
  <si>
    <t>https://fuga.gov.co/transparencia/participacion-en-la-formulacion-de-politicas
https://fuga.gov.co/planeacion-y-presupuesto-participativo</t>
  </si>
  <si>
    <t>https://fuga.gov.co/transparencia/participacion-en-la-formulacion-de-politicas
https://fuga.gov.co/consulta-ciudadana</t>
  </si>
  <si>
    <t>https://fuga.gov.co/transparencia/participacion-en-la-formulacion-de-politicas
https://fuga.gov.co/colaboracion-e-innovacion-abierta</t>
  </si>
  <si>
    <t>https://fuga.gov.co/transparencia/participacion-en-la-formulacion-de-politicas
https://fuga.gov.co/transparencia/rendicion-cuentas</t>
  </si>
  <si>
    <t xml:space="preserve">Se observa que fue creado un enlace nuevo y se da cumplimiento al requerimiento.  </t>
  </si>
  <si>
    <t>El Registro de Activos de Información (RAI), debe publicarse conforme a los lineamientos del Archivo General de la Nación. Con las siguientes características o campos:</t>
  </si>
  <si>
    <t>Publicado en datos abiertos una versión diferente. Desactualizada
Se recomienda actualizar para que sea consistente  
https://www.datos.gov.co/browse?q=gilberto%20alzate&amp;sortBy=relevance</t>
  </si>
  <si>
    <t>Debe publicarse conforme a los lineamientos del Archivo General de la Nación.  Con las siguientes características:</t>
  </si>
  <si>
    <t>Debará estar en datos abiertos enlazado a datos.gov.co.</t>
  </si>
  <si>
    <t xml:space="preserve">Se identifica la publicación de:
*Archivo Activos de Información Documentos y archivos - 30 Octubre 2020
*Archivo Activos de Información Biblioteca - 30 Octubre 2020
*Archivo Activos de Información Obras de Arte - 30 Octubre 2020
*Archivo Activos información: Software, hardware y servicios - Octubre / 2020
Está en formato accesible, pero no han sido actualizados en datos abiertos. </t>
  </si>
  <si>
    <t>Información de 2019. 
Se recomienda ajustar el registro de publicaciones teniendo en cuenta la nueva estructura del link de transparencia y las publicaciones de la vigencia.</t>
  </si>
  <si>
    <t xml:space="preserve">En el link correspondiente, se verifica la publicación de los costos de producción mediante resoución 084 de 2016.
La resolución es clara y está vigente. 
Sin embargo, se recomienda revisar la pertinencia de actualizar. </t>
  </si>
  <si>
    <t xml:space="preserve">Se identifica publicación de:
*Esquema de publicación de información
*Registro de activos de información
*Indice de información clasificada y reservada
*Informe de metas FUGA - Cuatrienio BMPT 2016-2020
*Inventario COVID-19
Sin embargo, el enlace a datos.gov.co no corresponde a la consulta de los datos abiertos de la FUGA. Sólo estan disponibles 2 archivos:https://www.datos.gov.co/browse?q=fundaci%C3%B3n%20gilberto%20alzate&amp;sortBy=relevance
Se recomienda revisar y ajustar hipervínculo </t>
  </si>
  <si>
    <t>Si bien existe enlace para consulta de información para niños, niñas y adolescentes, esta información está desactualizada. La información es del año 2019 
Se recomienda ajustar según la programación de la FUGA para la vigencia 2021</t>
  </si>
  <si>
    <t xml:space="preserve">Si bien existe enlace para consulta de información para población vulnerable y mujeres, esta información está desactualizada. Los filtros sólo muestran información 2019. 
Se recomienda ajustar según la programación de la FUGA para la vigencia 2021.
Asociado a este requerimiento, como un elemento adicional se observa el enlace 8.3. Criterio diferencial (https://fuga.gov.co/transparencia/criterio-diferencial). 
Donde se explica las políticas de atención poblacional y diferencial de la entidad. 
Este requisito no está establecido en la norma, pero responde a la información específica por grupos de interés, lo cual es un valor agregado. Se recomienda revisar que esté actualizado y en lenguaje claro. </t>
  </si>
  <si>
    <t>Sugerido. Por otras normas:
Publicar informes del Defensor del Ciudadano   (Decreto Distrital 847 del 30 de diciembre de 2019)
Cuadro de Instancias de Coordinación en las que participa  (Res 753 de 2020)
Preguntas frecuentes: Esta lista de preguntas y respuestas debe ser actualizada periódicamente de acuerdo a las consultas realizadas por los usuarios, ciudadanos y grupos de interés a través de los diferentes canales disponibles. (Art. 14 Ley 1712 de 2014,)
Glosario: Que contenga el conjunto de términos que usa la entidad o que tienen relación con su actividad.
Noticias: Sección que contenga las noticias más relevantes para sus usuarios, ciudadanos y grupos de interés y que estén relacionadas con su actividad.</t>
  </si>
  <si>
    <t>Cumplimiento del requerimiento, se observa información relativa a:
9.1  Informes del Defensor del Ciudadano 
9.2 Instancias de Coordinación
9.3 Convocatorias FUGA
9.4 Preguntas frecuentes 
9.5 Glosario FUGA
9.6 Noticias 
9.7 Ofertas de empleo
9.8 Mapa Callejero
9.9 Estudios, investigaciones y otra publicaciones
  9.9.1 Publicaciones 
Se recomienda revisar las preguntas frecuentes y ajustarlas conforme a los seguimientos de pqrs y solicitudes reiterativas. https://fuga.gov.co/transparencia/faqs#preguntas_frecuentes-page-1</t>
  </si>
  <si>
    <t xml:space="preserve">Se evidencian dos enlaces:
     1.4.1 Ubicación Sedes y Dependencias
Este enlace se encuentra actualizado. </t>
  </si>
  <si>
    <t xml:space="preserve">Se observa que existe desactualización en la información de las dependencias. </t>
  </si>
  <si>
    <t>https://fuga.gov.co/transparencia/atencion-defensor-ciudadano</t>
  </si>
  <si>
    <t xml:space="preserve">Cumplimiento del requerimiento, en el pie de página se encuentra espacios, horarios, dirección, teléfono, correo electrónico, etc.  Así mismo se encuentra en el link de atención al ciudadano. </t>
  </si>
  <si>
    <t xml:space="preserve">Cumplimiento del requerimiento, en el pie de página se encuentra espacios, horarios, dirección, teléfono, correo electrónico, etc. Así mismo se encuentra en el link de atención al ciudadano. </t>
  </si>
  <si>
    <t>Requisitos evaluados</t>
  </si>
  <si>
    <t>Cumplidos al 100%</t>
  </si>
  <si>
    <t>% de Cumplimiento actividad 1.1 Componente 5</t>
  </si>
  <si>
    <t xml:space="preserve">Se da cumplimiento del requerimiento con corte a 31 de agosto, en el pie de página se encuentra espacios, horarios, dirección, teléfono, correo electrónico, etc.  Así mismo se encuentra en el link de atención al ciudadano. </t>
  </si>
  <si>
    <t xml:space="preserve">Se verifica en la página principal de la FUGA https://fuga.gov.co/,  la barra superior completa con acceso al Portal Único  del Estado colombiano - GOV.CO. </t>
  </si>
  <si>
    <t xml:space="preserve">No se identifica políticas del sitio web, con los términosy condiciones. Se recomienda incluirlas en la parte del  footer. </t>
  </si>
  <si>
    <t>De acuerdo a la verificación realizada se observa que se cumple el criterio evaluado.</t>
  </si>
  <si>
    <t>En la página principal, el sujeto obligado publicará las noticias más relevantes para la ciudadanía y los grupos de valor. La información deberá publicarse de  acuerdo a las pautas o lineamientos en materia de lenguaje claro, accesibilidad 
y usabilidad.</t>
  </si>
  <si>
    <t>Seguimiento 
FECHA 10 de septiembre de 2021
Observación OCI</t>
  </si>
  <si>
    <t xml:space="preserve">De acuerdo a la verificación realizada se observa que se cumple el criterio evaluado.
</t>
  </si>
  <si>
    <t xml:space="preserve">De acuerdo a la verificación realizada se observa que se cumple el criterio evaluado, lo anterior aunado a que la agenda regulatoria corresponde a una planeación de proyectos regulatorios de carácter general expedidas a nivel sectorial.
</t>
  </si>
  <si>
    <t>Si bien se cumple el criterio, es importante precisar  por que no se incluye la información relacionada con  tasas y frecuencias de cobro, indicadas en el criterio</t>
  </si>
  <si>
    <t>Se evidencia que los documentos publicados incorporan el campo Categoría; no obstante se mantiene lo observado en seguimientos anteriores respecto a que si bien se incluye el campo, no se diligencia o registra información en el mismo</t>
  </si>
  <si>
    <t>Se evidencia que los documentos publicados incorporan el campo Descripción; no obstante se mantiene lo observado en seguimientos anteriores respecto a que si bien se incluye el campo, no se diligencia o registra información en el mismo</t>
  </si>
  <si>
    <t>Se evidencia que los documentos publicados incorporan el campo Idioma y se encuentra debidamente diligenciado</t>
  </si>
  <si>
    <t>Se evidencia que los documentos publicados incorporan el campo Medio de Conservación y se encuentra debidamente diligenciado</t>
  </si>
  <si>
    <t>Se evidencia que los documentos publicados incorporan el campo Presentación de la Información (Formato) y se encuentra diligenciado</t>
  </si>
  <si>
    <t>Los documentos publicados se encuentran en datos abiertos.</t>
  </si>
  <si>
    <t>De conformidad con la verificación realizada al documento publicado se observa que contiene cada uno de los campos identificados en los criterios evaluados y se encuentran debidamente diligenciados</t>
  </si>
  <si>
    <r>
      <t xml:space="preserve">Aunado a lo indicado por la OAP, y teniendo en cuenta que el registro corresponde a la misma fecha de corte (2019) avaluada en seguimientos anteriores de la OCI, se mantiene lo observado respecto a: </t>
    </r>
    <r>
      <rPr>
        <i/>
        <sz val="12"/>
        <color rgb="FF000000"/>
        <rFont val="Calibri"/>
        <family val="2"/>
        <scheme val="minor"/>
      </rPr>
      <t>"El documento publicado establece los vínculos con la información a la cual se puede acceder actualmente que incluye en la mayoría de los casos registros históricos de vigencias anteriores;  sin embargo no se identifica de manera clara si además de la información allí dispuesta existen otros documentos o información que alguna vez se haya publicado y que ya no este visible a la ciudadanía, el cual es objetivo principal del Registro de Publicaciones"</t>
    </r>
  </si>
  <si>
    <t>De acuerdo a la verificación realizada a la información publicada y conforme lo indica la OAP se evidencia que se  dispone de la información solicitada.</t>
  </si>
  <si>
    <r>
      <t>Se verifica el cumplimiento del criterio</t>
    </r>
    <r>
      <rPr>
        <sz val="11"/>
        <color rgb="FFFF0000"/>
        <rFont val="Calibri"/>
        <family val="2"/>
        <scheme val="minor"/>
      </rPr>
      <t xml:space="preserve">. </t>
    </r>
  </si>
  <si>
    <r>
      <t xml:space="preserve">De acuerdo a la verificación realizada se observa que la información publicada, de manera general cumple lo establecido en el </t>
    </r>
    <r>
      <rPr>
        <i/>
        <sz val="11"/>
        <color theme="1"/>
        <rFont val="Calibri"/>
        <family val="2"/>
        <scheme val="minor"/>
      </rPr>
      <t>"Lineamientos para publicar información en el Menú Participa sobre participación ciudadana en la gestión pública Versión 1"</t>
    </r>
    <r>
      <rPr>
        <sz val="11"/>
        <color theme="1"/>
        <rFont val="Calibri"/>
        <family val="2"/>
        <scheme val="minor"/>
      </rPr>
      <t xml:space="preserve"> del Departamento Administrativo de la Función Pública</t>
    </r>
  </si>
  <si>
    <t>No se evidencia la  publicación de los actos administrativos o  equivalentes, correspondientes a las actualizaciones de los Instrumentos de Gestión de la Información.</t>
  </si>
  <si>
    <t>De conformidad con la verificación realizada al documento publicado se observa que contiene cada uno de los campos identificados en los criterios evaluados y se encuentran debidamente diligenciados.</t>
  </si>
  <si>
    <t>De acuerdo a la verificación de la información publicada y aunado a lo indicado por la OAP; se mantiene lo observado en seguimientos anteriores, respecto a que los documentos publicados no identifican la versión y fecha de actualización.</t>
  </si>
  <si>
    <t>Se verifica el cumplimiento del criterio, lo cual es coherente con lo registrado por la 2a. Línea de defensa.</t>
  </si>
  <si>
    <t>De acuerdo a la verificación realizada en fecha 07/09/2021, se observa que se subsano la observación presentada por la 2a. Línea de defensa, con lo cual se cumple el criterio evaluado.</t>
  </si>
  <si>
    <t xml:space="preserve">Si bien se cumple el criterio, se evidencia que el nombre que se incluye en  el pie de página corresponde al de la abreviatura FUGA.
</t>
  </si>
  <si>
    <t>De acuerdo a la verificación realizada se observa que de manera general la entidad atiende lo dispuesto en el criterio evaluado, a través de:
* Manual de Identidad FUGA (Código  CO-MN-01 FECHA: 01 · 10 · 2019 Versión 1)
* Manual de Uso de Marca Ciudad "Bogotá"
* Circular 001 de  2020 de la Oficina Consejería de Comunicaciones de la Secretaría General de la Alcaldía Mayor de Bogotá, D.C.: Asunto: Manual de Uso de Marca Ciudad "Bogotá"</t>
  </si>
  <si>
    <t xml:space="preserve">No se cumple con el criterio. Se acoge la recomendación realizada por la 2a. Línea de defensa. </t>
  </si>
  <si>
    <t xml:space="preserve">Se observa la publicación de la siguiente información:
* Política de tratamiento de la información y protección de datos personales V2 2021. 
* Política de tratamiento de la información y protección de datos personales.
En estos documentos se evidencian aspectos relacionados con los avisos de privacidad, que incluye entre otros temas el tratamiento y finalidad de la información personal, derechos del titular y los mecanismos para conocer la política de tratamiento. 
</t>
  </si>
  <si>
    <t>Conforme lo expuesto en el monitoreo de la 2a. Línea de defensa no se identifica la información que da cuenta de los mecanismos para que el  usuario pueda agendar una cita para atención presencial.</t>
  </si>
  <si>
    <t>De lo observado se evidencia que de manera adicional a lo expuesto por la 2a. Línea de defensa, no se indica el correo electrónico tal como lo solicita el criterio evaluado.</t>
  </si>
  <si>
    <r>
      <t xml:space="preserve">Conforme lo expuesto en el monitoreo de la 2a. Línea de defensa la información no se encuentra actualizada. </t>
    </r>
    <r>
      <rPr>
        <sz val="11"/>
        <color theme="1"/>
        <rFont val="Calibri"/>
        <family val="2"/>
        <scheme val="minor"/>
      </rPr>
      <t>Se acoge la recomendación de actualizar periódicamente.</t>
    </r>
  </si>
  <si>
    <t>Se observa el listado de las entidades que componen el sector:
* Secretaría de Cultura, Recreación y Deporte
* Instituto Distrital de las Artes
* Instituto Distrital de Patrimonio Cultural
* Instituto Distrital de Recreación y Deporte
* Orquesta Filarmónica de Bogotá
* Canal Capital
De igual manera se valida que los vínculos a cada una de ellas se encuentren funcionando.</t>
  </si>
  <si>
    <r>
      <t xml:space="preserve">De acuerdo a la verificación realizada se observa que se cumple el criterio evaluado.
</t>
    </r>
    <r>
      <rPr>
        <sz val="11"/>
        <color theme="1"/>
        <rFont val="Calibri"/>
        <family val="2"/>
        <scheme val="minor"/>
      </rPr>
      <t>Se acoge la recomendación de la 2a. Línea de defensa de mantener actualizada esta información</t>
    </r>
  </si>
  <si>
    <r>
      <t xml:space="preserve">Conforme lo expuesto en el monitoreo de la 2a. Línea de defensa la información no se encuentra actualizada. </t>
    </r>
    <r>
      <rPr>
        <sz val="11"/>
        <color theme="1"/>
        <rFont val="Calibri"/>
        <family val="2"/>
        <scheme val="minor"/>
      </rPr>
      <t>Se acoge la recomendación de revisar la gestión del 2021 y publicar la información relevante relacionada con el criterio evaluado.</t>
    </r>
  </si>
  <si>
    <t>La información publicada no se encuentra actualizada ( Ejemplo: Contratos de prestación de servicios suscritos corresponden al corte de  Junio / 2021).
Adicionalmente de la verificación realizada por la OCI a una muestra aleatoria de 16 contratos de la base Contratos de prestación de servicios suscritos. junio / 2021:  (FUGA-07-2021, FUGA-17-2021, FUGA-27-2021, FUGA-37-2021, FUGA-47-2021, FUGA-57-2021, FUGA-67-2021, FUGA-70-2021, FUGA-71-2021, FUGA-73-2021, FUGA-72-2021, FUGA-74-2021, FUGA-75-2021, FUGA-76-2021, FUGA-79-2021, FUGA-97-2021) se evidenció que el 94% tienen publicados en SECOP el total de la ejecución de sus contratos; no obstante el  contrato FUGA-75-2021 no tiene publicado en SECOP el informe 05  radicado en ORFEO con el No. 20213000014514 de fecha 04/08/2021</t>
  </si>
  <si>
    <t xml:space="preserve">No se evidencia la publicación de la información relacionada con la distribución presupuestal de sus proyectos de inversión, conforme lo expone también la 2a. Línea de defensa. </t>
  </si>
  <si>
    <t>De acuerdo a la verificación realizada se evidencian las oportunidades de mejora identificadas por la 2a. Línea de defensa</t>
  </si>
  <si>
    <t>De acuerdo a la verificación realizada se evidencian las oportunidades de mejora identificadas por la 2a. Línea de defensa.</t>
  </si>
  <si>
    <t xml:space="preserve">Si bien la información puede ser consultada en la página web de la entidad;  no esta disponible en la página datos.gov.co tal como lo establece el Art 38, Dec. 103 de 2015;  y adicionalmente se encuentra desactualizada. La última información publicada corresponde al corte de octubre de 2020:
* Activos de Información Documentos y archivos - 30 Octubre 2020
* Activos de Información Biblioteca - 30 Octubre 2020
* Activos de Información Obras de Arte - 30 Octubre 2020
* Activos información: Software, hardware y servicios - Octubre / 2020
</t>
  </si>
  <si>
    <t xml:space="preserve">Si bien la información puede ser consultada en la página web de la entidad, no esta  actualizada en la página datos.gov.com conforme lo identifica también la 2a. Línea de defensa.
</t>
  </si>
  <si>
    <t>Si bien la información puede ser consultada en la página web de la entidad, no esta  actualizada en la página datos.gov.com conforme lo identifica también la 2a. Línea de defensa.</t>
  </si>
  <si>
    <t>Si bien la información puede ser consultada en la página web de la entidad, no esta en la página datos.gov.com conforme lo identifica también la 2a. Línea de defensa. Es importante indicar que el documento publicado corresponde a la versión 2 y 3 del 2019
Adicionalmente no se evidencia la publicación de los actos administrativos a través de los cuales se realizan las diferentes actualizaciones publicadas.</t>
  </si>
  <si>
    <t>TERMINO</t>
  </si>
  <si>
    <t>EFICACIA</t>
  </si>
  <si>
    <t>Cumplimiento Parcial</t>
  </si>
  <si>
    <t>Sin cumplir</t>
  </si>
  <si>
    <t xml:space="preserve">Total </t>
  </si>
  <si>
    <t>Cumplimiento Total</t>
  </si>
  <si>
    <t>No. Criterios evaluados</t>
  </si>
  <si>
    <t>% Partic.</t>
  </si>
  <si>
    <t>Evaluación Criterio</t>
  </si>
  <si>
    <t>De la verificación realizada al acceso de las redes sociales a través de link dispuesto en el pie de página, se evidencia que la  de Twitter indica que la cuenta no existe (@FGAA error).
No se identifica de manera clara como se esta dando cumplimiento al aparte del criterio relacionado con: "disponer de lo necesario para que la emisión, recepción y gestión de  comunicaciones oficiales, a través de los diversos canales electrónicos,  asegure un adecuado tratamiento archivístico y estar debidamente  alineado " para la información gestionada a través de las redes sociales.</t>
  </si>
  <si>
    <t>Si bien se evidencia la publicación de los Planes de Mejoramiento, no se evidencia el enlace al organismo de control donde se encuentran los informes generados por éste respecto a la gestión adelantada por la entidad;  el enlace actual corresponde al vinculo a la plataforma de SIVICOF.
No  se identificaron  planes de mejoramiento  derivados de los ejercicios de rendición de cuentas ante la ciudadanía y grupos de valor.</t>
  </si>
  <si>
    <t>De la verificación realizada a la información publicada en el menú Atención Ciudadana, no se observa la referida en el criterio evaluado. Esta información se encuentra disponible en el menu de transparencia.</t>
  </si>
  <si>
    <t xml:space="preserve">Se evidencia la autorización de uso sobre los contenidos.  No se observa la politica referenciada en el criterio.  </t>
  </si>
  <si>
    <r>
      <t xml:space="preserve">Se cumple de manera integral para el menú destacado "Participa".
Los menús:
* Transparencia y acceso a la información pública. 
* Atención y  Servicios a la Ciudadanía
cumplen de manera parcial el criterio por cuanto el nombre con el que se identifica en la barra superior no esta conforme lo señalado.
Sobre este particular la Oficina Asesora de Planeación a través de correo electrónico de fecha 13/09/2021, realiza la siguiente precisión: "... </t>
    </r>
    <r>
      <rPr>
        <i/>
        <sz val="11"/>
        <color theme="1"/>
        <rFont val="Calibri"/>
        <family val="2"/>
        <scheme val="minor"/>
      </rPr>
      <t xml:space="preserve">por restricciones tecnológicas del diseño de la página web actual, no es posible hacer títulos en el menú principal que sean muy largos (https://fuga.gov.co/), pues  se descuadra el sitio web (argumento dado por el web master). 
Para dar cumplimiento al requerimiento normativo, se decidió como alternativa: que al ubicar el cursor sobre el título principal, se vea la denominación completa del Menú( Tag) tal como lo exige la norma. Esto aplica para :
 *Transparencia y acceso a la información pública.
* Atención y  Servicios a la Ciudadanía"
</t>
    </r>
    <r>
      <rPr>
        <sz val="11"/>
        <color theme="1"/>
        <rFont val="Calibri"/>
        <family val="2"/>
        <scheme val="minor"/>
      </rPr>
      <t xml:space="preserve"> Conforme lo expuesto por la 2a. linea de defensa se cumple el criterio.
</t>
    </r>
  </si>
  <si>
    <r>
      <t xml:space="preserve">Si bien se evidencia  el menú de transparencia en la barra superior, no se cumple lo dispuesto: "… </t>
    </r>
    <r>
      <rPr>
        <u/>
        <sz val="11"/>
        <color theme="1"/>
        <rFont val="Calibri"/>
        <family val="2"/>
        <scheme val="minor"/>
      </rPr>
      <t>denominada literalmente</t>
    </r>
    <r>
      <rPr>
        <sz val="11"/>
        <color theme="1"/>
        <rFont val="Calibri"/>
        <family val="2"/>
        <scheme val="minor"/>
      </rPr>
      <t xml:space="preserve"> “Transparencia y acceso a información pública” (Subrayado fuera de texto).
Sobre este particular la Oficina Asesora de Planeación a través de correo electrónico de fecha 13/09/2021, realiza la siguiente precisión: "..</t>
    </r>
    <r>
      <rPr>
        <i/>
        <sz val="11"/>
        <color theme="1"/>
        <rFont val="Calibri"/>
        <family val="2"/>
        <scheme val="minor"/>
      </rPr>
      <t>. por restricciones tecnológicas del diseño de la página web actual, no es posible hacer títulos en el menú principal que sean muy largos (https://fuga.gov.co/), pues  se descuadra el sitio web (argumento dado por el web master). 
Para dar cumplimiento al requerimiento normativo, se decidió como alternativa: que al ubicar el cursor sobre el título principal, se vea la denominación completa del Menú( Tag) tal como lo exige la norma. Esto aplica para :
 *Transparencia y acceso a la información pública.
* Atención y  Servicios a la Ciudadanía"</t>
    </r>
    <r>
      <rPr>
        <sz val="11"/>
        <color theme="1"/>
        <rFont val="Calibri"/>
        <family val="2"/>
        <scheme val="minor"/>
      </rPr>
      <t xml:space="preserve">
 Conforme lo expuesto por la 2a. linea de defensa se cumple el criterio.</t>
    </r>
  </si>
  <si>
    <r>
      <t>Si bien se encuentra publicado el decreto donde se liquida el presupuesto anual de rentas e ingresos y de gastos e inversiones de Bogotá, en donde se evidencia el presupuesto asignado a la entidad; no se evidencia la publicación de las diferentes modificaciones que ha tenido en lo corrido de la vigencia.  Modificaciones que se pueden observar en los Informes de Ejecución del Presupuesto de Gastos e Inversiones de los meses de febrero,  marzo,  abril,  mayo, junio y  julio publicados.
Sobre este particular la Subdirección de Gestión Corporativa través de correo electrónico el 13/09/2021,  precisa: "</t>
    </r>
    <r>
      <rPr>
        <i/>
        <sz val="11"/>
        <color theme="1"/>
        <rFont val="Calibri"/>
        <family val="2"/>
        <scheme val="minor"/>
      </rPr>
      <t>... a la fecha se ha realizado la publicación de los actos administrativos y acuerdos de Junta Directiva que soportan las modificaciones presupuestales realizadas. Dicha información se puede consultar en la sección Actos Administrativos  https://fuga.gov.co/actos-administrativos</t>
    </r>
    <r>
      <rPr>
        <sz val="11"/>
        <color theme="1"/>
        <rFont val="Calibri"/>
        <family val="2"/>
        <scheme val="minor"/>
      </rPr>
      <t xml:space="preserve"> :"
Teniendo en cuenta lo expuesto por la 1a. linea de defensa , se evidencia que si bien se encuentra n publicadas las modificaciones en el ítem  2.1.3 </t>
    </r>
    <r>
      <rPr>
        <i/>
        <sz val="11"/>
        <color theme="1"/>
        <rFont val="Calibri"/>
        <family val="2"/>
        <scheme val="minor"/>
      </rPr>
      <t>Normatividad aplicable</t>
    </r>
    <r>
      <rPr>
        <sz val="11"/>
        <color theme="1"/>
        <rFont val="Calibri"/>
        <family val="2"/>
        <scheme val="minor"/>
      </rPr>
      <t>, de la página web menu Transparencia,  esa información debe ser publicada conforme lo establece el criterio evaluado, por lo cual se mantiene la evaluación de cumplimiento parcial.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</si>
</sst>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000000"/>
      <name val="Calibri"/>
      <family val="2"/>
      <scheme val="minor"/>
    </font>
    <font>
      <sz val="10"/>
      <name val="Calibri"/>
      <family val="2"/>
      <scheme val="minor"/>
    </font>
    <font>
      <sz val="10"/>
      <color theme="1"/>
      <name val="Calibri"/>
      <family val="2"/>
    </font>
    <font>
      <sz val="10"/>
      <color rgb="FF0070C0"/>
      <name val="Calibri"/>
      <family val="2"/>
      <scheme val="minor"/>
    </font>
    <font>
      <sz val="10"/>
      <color rgb="FFFF0000"/>
      <name val="Calibri"/>
      <family val="2"/>
      <scheme val="minor"/>
    </font>
    <font>
      <b/>
      <sz val="10"/>
      <color rgb="FFFF0000"/>
      <name val="Calibri"/>
      <family val="2"/>
      <scheme val="minor"/>
    </font>
    <font>
      <u/>
      <sz val="10"/>
      <color rgb="FF000000"/>
      <name val="Calibri"/>
      <family val="2"/>
      <scheme val="minor"/>
    </font>
    <font>
      <u/>
      <sz val="11"/>
      <color theme="10"/>
      <name val="Calibri"/>
      <family val="2"/>
    </font>
    <font>
      <sz val="11"/>
      <color rgb="FF000000"/>
      <name val="Calibri"/>
      <family val="2"/>
      <charset val="1"/>
    </font>
    <font>
      <sz val="12"/>
      <color rgb="FF000000"/>
      <name val="Calibri"/>
      <family val="2"/>
      <charset val="1"/>
    </font>
    <font>
      <b/>
      <sz val="12"/>
      <color rgb="FF000000"/>
      <name val="Calibri"/>
      <family val="2"/>
      <charset val="1"/>
    </font>
    <font>
      <sz val="10"/>
      <color rgb="FF00B050"/>
      <name val="Calibri"/>
      <family val="2"/>
      <scheme val="minor"/>
    </font>
    <font>
      <sz val="11"/>
      <color theme="1"/>
      <name val="Calibri"/>
      <family val="2"/>
      <scheme val="minor"/>
    </font>
    <font>
      <b/>
      <sz val="14"/>
      <name val="Calibri"/>
      <family val="2"/>
    </font>
    <font>
      <b/>
      <sz val="12"/>
      <name val="Calibri"/>
      <family val="2"/>
      <scheme val="minor"/>
    </font>
    <font>
      <sz val="12"/>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4"/>
      <name val="Calibri"/>
      <family val="2"/>
      <scheme val="minor"/>
    </font>
    <font>
      <b/>
      <sz val="14"/>
      <name val="Calibri"/>
      <family val="2"/>
      <scheme val="minor"/>
    </font>
    <font>
      <b/>
      <sz val="20"/>
      <color theme="1"/>
      <name val="Calibri"/>
      <family val="2"/>
      <scheme val="minor"/>
    </font>
    <font>
      <i/>
      <sz val="20"/>
      <color indexed="8"/>
      <name val="Calibri"/>
      <family val="2"/>
    </font>
    <font>
      <b/>
      <i/>
      <sz val="20"/>
      <color indexed="8"/>
      <name val="Calibri"/>
      <family val="2"/>
    </font>
    <font>
      <b/>
      <sz val="20"/>
      <color indexed="8"/>
      <name val="Calibri"/>
      <family val="2"/>
    </font>
    <font>
      <sz val="20"/>
      <color theme="1"/>
      <name val="Calibri"/>
      <family val="2"/>
      <scheme val="minor"/>
    </font>
    <font>
      <sz val="22"/>
      <color theme="1"/>
      <name val="Calibri"/>
      <family val="2"/>
      <scheme val="minor"/>
    </font>
    <font>
      <b/>
      <sz val="14"/>
      <name val="Calibri"/>
      <family val="2"/>
      <charset val="1"/>
    </font>
    <font>
      <b/>
      <sz val="14"/>
      <name val="Calibri"/>
      <family val="2"/>
      <charset val="1"/>
      <scheme val="minor"/>
    </font>
    <font>
      <sz val="14"/>
      <name val="Calibri"/>
      <family val="2"/>
      <charset val="1"/>
    </font>
    <font>
      <b/>
      <sz val="11"/>
      <color theme="1"/>
      <name val="Calibri"/>
      <family val="2"/>
      <scheme val="minor"/>
    </font>
    <font>
      <b/>
      <sz val="18"/>
      <name val="Calibri"/>
      <family val="2"/>
      <charset val="1"/>
      <scheme val="minor"/>
    </font>
    <font>
      <b/>
      <sz val="14"/>
      <color theme="1"/>
      <name val="Calibri"/>
      <family val="2"/>
      <scheme val="minor"/>
    </font>
    <font>
      <b/>
      <sz val="14"/>
      <color rgb="FF000000"/>
      <name val="Calibri"/>
      <family val="2"/>
      <scheme val="minor"/>
    </font>
    <font>
      <sz val="14"/>
      <color rgb="FF000000"/>
      <name val="Calibri"/>
      <family val="2"/>
      <scheme val="minor"/>
    </font>
    <font>
      <sz val="14"/>
      <color rgb="FF0070C0"/>
      <name val="Calibri"/>
      <family val="2"/>
      <scheme val="minor"/>
    </font>
    <font>
      <b/>
      <sz val="11"/>
      <color rgb="FF000000"/>
      <name val="Calibri"/>
      <family val="2"/>
      <scheme val="minor"/>
    </font>
    <font>
      <b/>
      <sz val="11"/>
      <name val="Calibri"/>
      <family val="2"/>
      <scheme val="minor"/>
    </font>
    <font>
      <sz val="14"/>
      <color theme="1"/>
      <name val="Calibri"/>
      <family val="2"/>
      <scheme val="minor"/>
    </font>
    <font>
      <u/>
      <sz val="11"/>
      <color theme="10"/>
      <name val="Calibri"/>
      <family val="2"/>
      <scheme val="minor"/>
    </font>
    <font>
      <sz val="11"/>
      <name val="Calibri"/>
      <family val="2"/>
      <scheme val="minor"/>
    </font>
    <font>
      <sz val="10"/>
      <color theme="1"/>
      <name val="Arial"/>
      <family val="2"/>
    </font>
    <font>
      <b/>
      <sz val="10"/>
      <name val="Arial"/>
      <family val="2"/>
    </font>
    <font>
      <sz val="10"/>
      <name val="Arial"/>
      <family val="2"/>
    </font>
    <font>
      <sz val="8"/>
      <color theme="1"/>
      <name val="Arial"/>
      <family val="2"/>
    </font>
    <font>
      <sz val="11"/>
      <color rgb="FFFF0000"/>
      <name val="Calibri"/>
      <family val="2"/>
      <scheme val="minor"/>
    </font>
    <font>
      <u/>
      <sz val="11"/>
      <name val="Calibri"/>
      <family val="2"/>
      <scheme val="minor"/>
    </font>
    <font>
      <sz val="14"/>
      <color theme="1"/>
      <name val="Times New Roman"/>
      <family val="1"/>
    </font>
    <font>
      <sz val="8"/>
      <name val="Calibri"/>
      <family val="2"/>
      <scheme val="minor"/>
    </font>
    <font>
      <sz val="14"/>
      <color theme="1"/>
      <name val="Arial"/>
      <family val="2"/>
    </font>
    <font>
      <b/>
      <sz val="14"/>
      <color theme="1"/>
      <name val="Arial"/>
      <family val="2"/>
    </font>
    <font>
      <sz val="11"/>
      <color theme="1"/>
      <name val="Calibri"/>
      <family val="2"/>
    </font>
    <font>
      <u/>
      <sz val="11"/>
      <color theme="1"/>
      <name val="Calibri"/>
      <family val="2"/>
      <scheme val="minor"/>
    </font>
    <font>
      <i/>
      <sz val="11"/>
      <color theme="1"/>
      <name val="Calibri"/>
      <family val="2"/>
      <scheme val="minor"/>
    </font>
    <font>
      <i/>
      <sz val="12"/>
      <color rgb="FF000000"/>
      <name val="Calibri"/>
      <family val="2"/>
      <scheme val="minor"/>
    </font>
    <font>
      <b/>
      <sz val="11"/>
      <color theme="1"/>
      <name val="Arial"/>
      <family val="2"/>
    </font>
    <font>
      <b/>
      <sz val="11"/>
      <color rgb="FF000000"/>
      <name val="Arial"/>
      <family val="2"/>
    </font>
    <font>
      <sz val="11"/>
      <color rgb="FF000000"/>
      <name val="Arial"/>
      <family val="2"/>
    </font>
    <font>
      <sz val="11"/>
      <color theme="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B2B2B2"/>
        <bgColor rgb="FFBFBFC0"/>
      </patternFill>
    </fill>
    <fill>
      <patternFill patternType="solid">
        <fgColor rgb="FFDDDDDD"/>
        <bgColor rgb="FFCCFFCC"/>
      </patternFill>
    </fill>
    <fill>
      <patternFill patternType="solid">
        <fgColor theme="0" tint="-0.14999847407452621"/>
        <bgColor indexed="64"/>
      </patternFill>
    </fill>
    <fill>
      <patternFill patternType="solid">
        <fgColor theme="0" tint="-0.14999847407452621"/>
        <bgColor rgb="FFCCFFCC"/>
      </patternFill>
    </fill>
    <fill>
      <patternFill patternType="solid">
        <fgColor theme="0"/>
        <bgColor rgb="FFCCFFCC"/>
      </patternFill>
    </fill>
    <fill>
      <patternFill patternType="solid">
        <fgColor theme="0" tint="-4.9989318521683403E-2"/>
        <bgColor indexed="64"/>
      </patternFill>
    </fill>
    <fill>
      <patternFill patternType="solid">
        <fgColor theme="7" tint="0.79998168889431442"/>
        <bgColor rgb="FFBFBFC0"/>
      </patternFill>
    </fill>
    <fill>
      <patternFill patternType="solid">
        <fgColor theme="0"/>
        <bgColor rgb="FFFFFF00"/>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2"/>
        <bgColor indexed="64"/>
      </patternFill>
    </fill>
    <fill>
      <patternFill patternType="solid">
        <fgColor rgb="FF92D05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9"/>
        <bgColor indexed="64"/>
      </patternFill>
    </fill>
  </fills>
  <borders count="170">
    <border>
      <left/>
      <right/>
      <top/>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style="thin">
        <color auto="1"/>
      </right>
      <top/>
      <bottom/>
      <diagonal/>
    </border>
    <border>
      <left style="thin">
        <color auto="1"/>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thin">
        <color auto="1"/>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bottom style="medium">
        <color indexed="64"/>
      </bottom>
      <diagonal/>
    </border>
    <border>
      <left style="medium">
        <color indexed="64"/>
      </left>
      <right style="thin">
        <color auto="1"/>
      </right>
      <top/>
      <bottom style="medium">
        <color indexed="64"/>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style="thin">
        <color auto="1"/>
      </left>
      <right/>
      <top style="medium">
        <color indexed="64"/>
      </top>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style="thin">
        <color auto="1"/>
      </left>
      <right style="medium">
        <color indexed="64"/>
      </right>
      <top style="dotted">
        <color indexed="64"/>
      </top>
      <bottom style="dotted">
        <color indexed="64"/>
      </bottom>
      <diagonal/>
    </border>
    <border>
      <left style="medium">
        <color indexed="64"/>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style="medium">
        <color indexed="64"/>
      </left>
      <right style="thin">
        <color auto="1"/>
      </right>
      <top style="dotted">
        <color indexed="64"/>
      </top>
      <bottom style="medium">
        <color indexed="64"/>
      </bottom>
      <diagonal/>
    </border>
    <border>
      <left style="thin">
        <color auto="1"/>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style="thin">
        <color auto="1"/>
      </left>
      <right style="medium">
        <color indexed="64"/>
      </right>
      <top style="dotted">
        <color indexed="64"/>
      </top>
      <bottom style="medium">
        <color indexed="64"/>
      </bottom>
      <diagonal/>
    </border>
    <border>
      <left style="medium">
        <color indexed="64"/>
      </left>
      <right style="thin">
        <color auto="1"/>
      </right>
      <top style="dotted">
        <color indexed="64"/>
      </top>
      <bottom/>
      <diagonal/>
    </border>
    <border>
      <left style="thin">
        <color auto="1"/>
      </left>
      <right style="thin">
        <color auto="1"/>
      </right>
      <top style="dotted">
        <color indexed="64"/>
      </top>
      <bottom/>
      <diagonal/>
    </border>
    <border>
      <left style="thin">
        <color auto="1"/>
      </left>
      <right/>
      <top style="dotted">
        <color indexed="64"/>
      </top>
      <bottom/>
      <diagonal/>
    </border>
    <border>
      <left style="thin">
        <color auto="1"/>
      </left>
      <right style="medium">
        <color indexed="64"/>
      </right>
      <top style="dotted">
        <color indexed="64"/>
      </top>
      <bottom/>
      <diagonal/>
    </border>
    <border>
      <left style="medium">
        <color indexed="64"/>
      </left>
      <right style="thin">
        <color auto="1"/>
      </right>
      <top/>
      <bottom style="thin">
        <color auto="1"/>
      </bottom>
      <diagonal/>
    </border>
    <border>
      <left style="medium">
        <color indexed="64"/>
      </left>
      <right/>
      <top style="dotted">
        <color indexed="64"/>
      </top>
      <bottom style="dotted">
        <color indexed="64"/>
      </bottom>
      <diagonal/>
    </border>
    <border>
      <left style="thin">
        <color auto="1"/>
      </left>
      <right/>
      <top/>
      <bottom style="medium">
        <color indexed="64"/>
      </bottom>
      <diagonal/>
    </border>
    <border>
      <left style="medium">
        <color indexed="64"/>
      </left>
      <right style="medium">
        <color indexed="64"/>
      </right>
      <top/>
      <bottom style="dotted">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style="medium">
        <color indexed="64"/>
      </left>
      <right style="medium">
        <color indexed="64"/>
      </right>
      <top style="dotted">
        <color indexed="64"/>
      </top>
      <bottom style="hair">
        <color indexed="64"/>
      </bottom>
      <diagonal/>
    </border>
    <border>
      <left style="medium">
        <color indexed="64"/>
      </left>
      <right style="thin">
        <color auto="1"/>
      </right>
      <top style="dotted">
        <color indexed="64"/>
      </top>
      <bottom style="hair">
        <color indexed="64"/>
      </bottom>
      <diagonal/>
    </border>
    <border>
      <left style="thin">
        <color auto="1"/>
      </left>
      <right style="thin">
        <color auto="1"/>
      </right>
      <top style="dotted">
        <color indexed="64"/>
      </top>
      <bottom style="hair">
        <color indexed="64"/>
      </bottom>
      <diagonal/>
    </border>
    <border>
      <left style="thin">
        <color auto="1"/>
      </left>
      <right style="medium">
        <color indexed="64"/>
      </right>
      <top style="dotted">
        <color indexed="64"/>
      </top>
      <bottom style="hair">
        <color indexed="64"/>
      </bottom>
      <diagonal/>
    </border>
    <border>
      <left style="medium">
        <color indexed="64"/>
      </left>
      <right style="thin">
        <color auto="1"/>
      </right>
      <top/>
      <bottom style="dotted">
        <color indexed="64"/>
      </bottom>
      <diagonal/>
    </border>
    <border>
      <left style="thin">
        <color auto="1"/>
      </left>
      <right style="thin">
        <color auto="1"/>
      </right>
      <top/>
      <bottom style="dotted">
        <color indexed="64"/>
      </bottom>
      <diagonal/>
    </border>
    <border>
      <left style="thin">
        <color auto="1"/>
      </left>
      <right style="medium">
        <color indexed="64"/>
      </right>
      <top/>
      <bottom style="dotted">
        <color indexed="64"/>
      </bottom>
      <diagonal/>
    </border>
    <border>
      <left style="thin">
        <color auto="1"/>
      </left>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auto="1"/>
      </right>
      <top style="hair">
        <color indexed="64"/>
      </top>
      <bottom style="medium">
        <color indexed="64"/>
      </bottom>
      <diagonal/>
    </border>
    <border>
      <left style="hair">
        <color auto="1"/>
      </left>
      <right style="medium">
        <color auto="1"/>
      </right>
      <top style="hair">
        <color auto="1"/>
      </top>
      <bottom style="hair">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right style="medium">
        <color auto="1"/>
      </right>
      <top style="thin">
        <color auto="1"/>
      </top>
      <bottom style="medium">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hair">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hair">
        <color auto="1"/>
      </bottom>
      <diagonal/>
    </border>
    <border>
      <left style="hair">
        <color auto="1"/>
      </left>
      <right style="hair">
        <color auto="1"/>
      </right>
      <top/>
      <bottom style="hair">
        <color auto="1"/>
      </bottom>
      <diagonal/>
    </border>
    <border>
      <left style="hair">
        <color auto="1"/>
      </left>
      <right style="hair">
        <color auto="1"/>
      </right>
      <top style="medium">
        <color indexed="64"/>
      </top>
      <bottom style="hair">
        <color auto="1"/>
      </bottom>
      <diagonal/>
    </border>
    <border>
      <left style="hair">
        <color auto="1"/>
      </left>
      <right style="hair">
        <color auto="1"/>
      </right>
      <top style="hair">
        <color auto="1"/>
      </top>
      <bottom style="medium">
        <color indexed="64"/>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hair">
        <color auto="1"/>
      </left>
      <right style="medium">
        <color auto="1"/>
      </right>
      <top/>
      <bottom style="hair">
        <color auto="1"/>
      </bottom>
      <diagonal/>
    </border>
    <border>
      <left style="thin">
        <color auto="1"/>
      </left>
      <right style="thin">
        <color auto="1"/>
      </right>
      <top style="hair">
        <color auto="1"/>
      </top>
      <bottom style="thin">
        <color indexed="64"/>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style="medium">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indexed="64"/>
      </left>
      <right style="thin">
        <color auto="1"/>
      </right>
      <top style="thin">
        <color auto="1"/>
      </top>
      <bottom/>
      <diagonal/>
    </border>
    <border>
      <left style="hair">
        <color auto="1"/>
      </left>
      <right style="medium">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bottom style="medium">
        <color indexed="64"/>
      </bottom>
      <diagonal/>
    </border>
    <border>
      <left style="medium">
        <color indexed="64"/>
      </left>
      <right style="thin">
        <color indexed="64"/>
      </right>
      <top style="thin">
        <color auto="1"/>
      </top>
      <bottom style="hair">
        <color auto="1"/>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thin">
        <color indexed="64"/>
      </top>
      <bottom style="hair">
        <color auto="1"/>
      </bottom>
      <diagonal/>
    </border>
    <border>
      <left style="thin">
        <color auto="1"/>
      </left>
      <right style="thin">
        <color auto="1"/>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hair">
        <color auto="1"/>
      </left>
      <right style="thin">
        <color auto="1"/>
      </right>
      <top style="thin">
        <color indexed="64"/>
      </top>
      <bottom style="hair">
        <color auto="1"/>
      </bottom>
      <diagonal/>
    </border>
    <border>
      <left style="hair">
        <color auto="1"/>
      </left>
      <right style="hair">
        <color auto="1"/>
      </right>
      <top style="medium">
        <color indexed="64"/>
      </top>
      <bottom style="thin">
        <color indexed="64"/>
      </bottom>
      <diagonal/>
    </border>
    <border>
      <left style="hair">
        <color auto="1"/>
      </left>
      <right style="hair">
        <color auto="1"/>
      </right>
      <top style="thin">
        <color indexed="64"/>
      </top>
      <bottom style="medium">
        <color indexed="64"/>
      </bottom>
      <diagonal/>
    </border>
    <border>
      <left style="hair">
        <color auto="1"/>
      </left>
      <right style="hair">
        <color auto="1"/>
      </right>
      <top/>
      <bottom style="thin">
        <color indexed="64"/>
      </bottom>
      <diagonal/>
    </border>
    <border>
      <left/>
      <right style="medium">
        <color indexed="64"/>
      </right>
      <top/>
      <bottom style="thin">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medium">
        <color auto="1"/>
      </right>
      <top/>
      <bottom style="medium">
        <color indexed="64"/>
      </bottom>
      <diagonal/>
    </border>
    <border>
      <left/>
      <right/>
      <top style="medium">
        <color auto="1"/>
      </top>
      <bottom/>
      <diagonal/>
    </border>
    <border>
      <left style="medium">
        <color indexed="64"/>
      </left>
      <right/>
      <top style="thin">
        <color auto="1"/>
      </top>
      <bottom/>
      <diagonal/>
    </border>
    <border>
      <left style="thin">
        <color auto="1"/>
      </left>
      <right style="hair">
        <color auto="1"/>
      </right>
      <top style="hair">
        <color auto="1"/>
      </top>
      <bottom/>
      <diagonal/>
    </border>
    <border>
      <left/>
      <right/>
      <top style="thin">
        <color auto="1"/>
      </top>
      <bottom style="medium">
        <color indexed="64"/>
      </bottom>
      <diagonal/>
    </border>
    <border>
      <left style="thin">
        <color auto="1"/>
      </left>
      <right style="hair">
        <color auto="1"/>
      </right>
      <top style="medium">
        <color indexed="64"/>
      </top>
      <bottom style="hair">
        <color auto="1"/>
      </bottom>
      <diagonal/>
    </border>
    <border>
      <left style="thin">
        <color auto="1"/>
      </left>
      <right style="hair">
        <color auto="1"/>
      </right>
      <top style="hair">
        <color auto="1"/>
      </top>
      <bottom style="hair">
        <color auto="1"/>
      </bottom>
      <diagonal/>
    </border>
    <border>
      <left/>
      <right/>
      <top style="hair">
        <color auto="1"/>
      </top>
      <bottom/>
      <diagonal/>
    </border>
    <border>
      <left/>
      <right style="hair">
        <color auto="1"/>
      </right>
      <top style="hair">
        <color auto="1"/>
      </top>
      <bottom style="medium">
        <color indexed="64"/>
      </bottom>
      <diagonal/>
    </border>
    <border>
      <left style="hair">
        <color auto="1"/>
      </left>
      <right style="medium">
        <color auto="1"/>
      </right>
      <top style="hair">
        <color auto="1"/>
      </top>
      <bottom style="medium">
        <color indexed="64"/>
      </bottom>
      <diagonal/>
    </border>
    <border>
      <left/>
      <right/>
      <top/>
      <bottom style="thin">
        <color indexed="64"/>
      </bottom>
      <diagonal/>
    </border>
    <border>
      <left/>
      <right/>
      <top style="medium">
        <color indexed="64"/>
      </top>
      <bottom style="hair">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7">
    <xf numFmtId="0" fontId="0" fillId="0" borderId="0"/>
    <xf numFmtId="0" fontId="11" fillId="0" borderId="0" applyNumberFormat="0" applyFill="0" applyBorder="0" applyAlignment="0" applyProtection="0">
      <alignment vertical="top"/>
      <protection locked="0"/>
    </xf>
    <xf numFmtId="0" fontId="12" fillId="0" borderId="0"/>
    <xf numFmtId="9" fontId="16" fillId="0" borderId="0" applyFont="0" applyFill="0" applyBorder="0" applyAlignment="0" applyProtection="0"/>
    <xf numFmtId="0" fontId="16" fillId="0" borderId="0"/>
    <xf numFmtId="0" fontId="43" fillId="0" borderId="0" applyNumberFormat="0" applyFill="0" applyBorder="0" applyAlignment="0" applyProtection="0"/>
    <xf numFmtId="0" fontId="45" fillId="0" borderId="0"/>
  </cellStyleXfs>
  <cellXfs count="968">
    <xf numFmtId="0" fontId="0" fillId="0" borderId="0" xfId="0"/>
    <xf numFmtId="0" fontId="1" fillId="0" borderId="0" xfId="0" applyFont="1" applyFill="1"/>
    <xf numFmtId="0" fontId="2" fillId="0" borderId="0" xfId="0" applyFont="1" applyFill="1" applyBorder="1" applyAlignment="1">
      <alignment horizont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5" fillId="0" borderId="5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51" xfId="0" applyNumberFormat="1" applyFont="1" applyFill="1" applyBorder="1" applyAlignment="1">
      <alignment horizontal="left" vertical="center" wrapText="1" indent="3"/>
    </xf>
    <xf numFmtId="49" fontId="4" fillId="0" borderId="13" xfId="0" applyNumberFormat="1" applyFont="1" applyFill="1" applyBorder="1" applyAlignment="1">
      <alignment horizontal="left" vertical="center" wrapText="1" indent="3"/>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72" xfId="0" applyNumberFormat="1" applyFont="1" applyFill="1" applyBorder="1" applyAlignment="1">
      <alignment horizontal="left" vertical="center" wrapText="1" indent="3"/>
    </xf>
    <xf numFmtId="49" fontId="4" fillId="0" borderId="48" xfId="0" applyNumberFormat="1" applyFont="1" applyFill="1" applyBorder="1" applyAlignment="1">
      <alignment horizontal="left" vertical="center" wrapText="1" indent="3"/>
    </xf>
    <xf numFmtId="0" fontId="1" fillId="0" borderId="22"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6" xfId="0" applyFont="1" applyFill="1" applyBorder="1" applyAlignment="1">
      <alignment vertical="center" wrapText="1"/>
    </xf>
    <xf numFmtId="0" fontId="4" fillId="0" borderId="44" xfId="0" applyFont="1" applyFill="1" applyBorder="1" applyAlignment="1">
      <alignment vertical="center" wrapText="1"/>
    </xf>
    <xf numFmtId="0" fontId="1"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1" fillId="0" borderId="39" xfId="0" applyFont="1" applyFill="1" applyBorder="1"/>
    <xf numFmtId="0" fontId="1" fillId="0" borderId="23" xfId="0" applyFont="1" applyFill="1" applyBorder="1"/>
    <xf numFmtId="0" fontId="1" fillId="0" borderId="24" xfId="0" applyFont="1" applyFill="1" applyBorder="1"/>
    <xf numFmtId="0" fontId="4" fillId="0" borderId="22" xfId="0" applyFont="1" applyFill="1" applyBorder="1" applyAlignment="1">
      <alignment vertical="center" wrapText="1"/>
    </xf>
    <xf numFmtId="0" fontId="1" fillId="0" borderId="3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vertical="center" wrapText="1"/>
    </xf>
    <xf numFmtId="0" fontId="1" fillId="0" borderId="61" xfId="0" applyFont="1" applyFill="1" applyBorder="1"/>
    <xf numFmtId="0" fontId="1" fillId="0" borderId="62" xfId="0" applyFont="1" applyFill="1" applyBorder="1"/>
    <xf numFmtId="0" fontId="1" fillId="0" borderId="64" xfId="0" applyFont="1" applyFill="1" applyBorder="1"/>
    <xf numFmtId="0" fontId="1" fillId="0" borderId="0" xfId="0" applyFont="1" applyFill="1" applyBorder="1"/>
    <xf numFmtId="0" fontId="4" fillId="0" borderId="70" xfId="0" applyFont="1" applyFill="1" applyBorder="1" applyAlignment="1">
      <alignment vertical="center" wrapText="1"/>
    </xf>
    <xf numFmtId="0" fontId="1" fillId="0" borderId="53" xfId="0" applyFont="1" applyFill="1" applyBorder="1"/>
    <xf numFmtId="0" fontId="1" fillId="0" borderId="54" xfId="0" applyFont="1" applyFill="1" applyBorder="1"/>
    <xf numFmtId="0" fontId="1" fillId="0" borderId="56" xfId="0" applyFont="1" applyFill="1" applyBorder="1"/>
    <xf numFmtId="0" fontId="4" fillId="0" borderId="18" xfId="0" applyFont="1" applyFill="1" applyBorder="1" applyAlignment="1">
      <alignment vertical="center" wrapText="1"/>
    </xf>
    <xf numFmtId="0" fontId="1" fillId="0" borderId="41" xfId="0" applyFont="1" applyFill="1" applyBorder="1"/>
    <xf numFmtId="0" fontId="1" fillId="0" borderId="19" xfId="0" applyFont="1" applyFill="1" applyBorder="1"/>
    <xf numFmtId="0" fontId="1" fillId="0" borderId="20" xfId="0" applyFont="1" applyFill="1" applyBorder="1"/>
    <xf numFmtId="0" fontId="5" fillId="0" borderId="3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49" fontId="4" fillId="0" borderId="80" xfId="0" applyNumberFormat="1" applyFont="1" applyFill="1" applyBorder="1" applyAlignment="1">
      <alignment horizontal="left" vertical="center" wrapText="1" indent="3"/>
    </xf>
    <xf numFmtId="0" fontId="1" fillId="0" borderId="81" xfId="0" applyFont="1" applyFill="1" applyBorder="1"/>
    <xf numFmtId="0" fontId="1" fillId="0" borderId="82" xfId="0" applyFont="1" applyFill="1" applyBorder="1"/>
    <xf numFmtId="0" fontId="1" fillId="0" borderId="83" xfId="0" applyFont="1" applyFill="1" applyBorder="1"/>
    <xf numFmtId="0" fontId="6" fillId="0" borderId="0" xfId="0" applyFont="1" applyBorder="1" applyAlignment="1">
      <alignment horizontal="center" vertical="center" wrapText="1"/>
    </xf>
    <xf numFmtId="0" fontId="1" fillId="0" borderId="0" xfId="0" applyFont="1" applyFill="1" applyAlignment="1">
      <alignment horizontal="center"/>
    </xf>
    <xf numFmtId="0" fontId="5" fillId="0" borderId="0" xfId="0" applyFont="1" applyFill="1"/>
    <xf numFmtId="0" fontId="4" fillId="0" borderId="72" xfId="0" applyFont="1" applyFill="1" applyBorder="1" applyAlignment="1">
      <alignment horizontal="left"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51" xfId="0" applyFont="1" applyFill="1" applyBorder="1" applyAlignment="1">
      <alignment horizontal="left" vertical="center"/>
    </xf>
    <xf numFmtId="0" fontId="5" fillId="0" borderId="51" xfId="0" applyFont="1" applyFill="1" applyBorder="1" applyAlignment="1">
      <alignment horizontal="left" vertical="center"/>
    </xf>
    <xf numFmtId="0" fontId="4" fillId="0" borderId="48" xfId="0" applyFont="1" applyFill="1" applyBorder="1" applyAlignment="1">
      <alignment horizontal="left" vertical="center"/>
    </xf>
    <xf numFmtId="49" fontId="4" fillId="0" borderId="51" xfId="0" applyNumberFormat="1" applyFont="1" applyFill="1" applyBorder="1" applyAlignment="1">
      <alignment horizontal="left" vertical="center"/>
    </xf>
    <xf numFmtId="49" fontId="4" fillId="0" borderId="48" xfId="0" applyNumberFormat="1" applyFont="1" applyFill="1" applyBorder="1" applyAlignment="1">
      <alignment horizontal="left" vertical="center"/>
    </xf>
    <xf numFmtId="0" fontId="4" fillId="0" borderId="22" xfId="0" applyFont="1" applyFill="1" applyBorder="1" applyAlignment="1">
      <alignment horizontal="left" vertical="center"/>
    </xf>
    <xf numFmtId="0" fontId="5" fillId="0" borderId="22" xfId="0" applyFont="1" applyFill="1" applyBorder="1" applyAlignment="1">
      <alignment horizontal="left" vertical="center"/>
    </xf>
    <xf numFmtId="0" fontId="4" fillId="0" borderId="9" xfId="0" applyFont="1" applyFill="1" applyBorder="1" applyAlignment="1">
      <alignment horizontal="left" vertical="center"/>
    </xf>
    <xf numFmtId="0" fontId="4" fillId="0" borderId="48" xfId="0" applyFont="1" applyFill="1" applyBorder="1" applyAlignment="1">
      <alignment vertical="center"/>
    </xf>
    <xf numFmtId="0" fontId="4" fillId="0" borderId="51" xfId="0" applyFont="1" applyFill="1" applyBorder="1" applyAlignment="1">
      <alignment vertical="center"/>
    </xf>
    <xf numFmtId="0" fontId="4" fillId="0" borderId="13" xfId="0" applyFont="1" applyFill="1" applyBorder="1" applyAlignment="1">
      <alignment vertical="center"/>
    </xf>
    <xf numFmtId="0" fontId="4" fillId="0" borderId="2" xfId="0" applyFont="1" applyFill="1" applyBorder="1" applyAlignment="1">
      <alignment horizontal="left" vertical="center"/>
    </xf>
    <xf numFmtId="0" fontId="4" fillId="0" borderId="75" xfId="0" applyFont="1" applyFill="1" applyBorder="1" applyAlignment="1">
      <alignment horizontal="left" vertical="center"/>
    </xf>
    <xf numFmtId="49" fontId="4" fillId="0" borderId="80" xfId="0" applyNumberFormat="1" applyFont="1" applyFill="1" applyBorder="1" applyAlignment="1">
      <alignment horizontal="left" vertical="center"/>
    </xf>
    <xf numFmtId="0" fontId="4" fillId="0" borderId="51" xfId="0" applyFont="1" applyFill="1" applyBorder="1" applyAlignment="1">
      <alignment horizontal="left" vertical="top" wrapText="1"/>
    </xf>
    <xf numFmtId="0" fontId="4" fillId="0" borderId="25" xfId="0" applyFont="1" applyFill="1" applyBorder="1" applyAlignment="1">
      <alignment horizontal="center" vertical="center" wrapText="1"/>
    </xf>
    <xf numFmtId="0" fontId="1" fillId="0" borderId="62" xfId="0" applyFont="1" applyFill="1" applyBorder="1" applyAlignment="1">
      <alignment horizontal="center"/>
    </xf>
    <xf numFmtId="0" fontId="1" fillId="0" borderId="2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1" xfId="0" applyFont="1" applyFill="1" applyBorder="1" applyAlignment="1">
      <alignment horizontal="center" vertical="center"/>
    </xf>
    <xf numFmtId="0" fontId="4" fillId="0" borderId="89" xfId="0" applyFont="1" applyFill="1" applyBorder="1" applyAlignment="1">
      <alignment horizontal="center" vertical="center" wrapText="1"/>
    </xf>
    <xf numFmtId="0" fontId="11" fillId="0" borderId="9" xfId="1" applyFill="1" applyBorder="1" applyAlignment="1" applyProtection="1">
      <alignment horizontal="left" vertical="center"/>
    </xf>
    <xf numFmtId="49" fontId="4" fillId="0" borderId="80" xfId="0" applyNumberFormat="1" applyFont="1" applyFill="1" applyBorder="1" applyAlignment="1">
      <alignment horizontal="justify" vertical="center"/>
    </xf>
    <xf numFmtId="0" fontId="4" fillId="0" borderId="72" xfId="0" applyFont="1" applyFill="1" applyBorder="1" applyAlignment="1">
      <alignment vertical="center" wrapText="1"/>
    </xf>
    <xf numFmtId="0" fontId="1" fillId="0" borderId="6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3" borderId="0" xfId="0" applyFont="1" applyFill="1" applyBorder="1" applyAlignment="1">
      <alignment horizontal="center"/>
    </xf>
    <xf numFmtId="0" fontId="1" fillId="3" borderId="0" xfId="0" applyFont="1" applyFill="1"/>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4" fillId="0" borderId="80" xfId="0" applyNumberFormat="1" applyFont="1" applyFill="1" applyBorder="1" applyAlignment="1">
      <alignment horizontal="left" vertical="center" wrapText="1"/>
    </xf>
    <xf numFmtId="0" fontId="5" fillId="0" borderId="22" xfId="0" applyFont="1" applyFill="1" applyBorder="1" applyAlignment="1">
      <alignment vertical="center" wrapText="1"/>
    </xf>
    <xf numFmtId="0" fontId="5"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13" fillId="0" borderId="0" xfId="2" applyFont="1"/>
    <xf numFmtId="0" fontId="13"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1" fillId="2" borderId="0" xfId="0" applyFont="1" applyFill="1" applyAlignment="1">
      <alignment horizontal="center"/>
    </xf>
    <xf numFmtId="0" fontId="1" fillId="2" borderId="110" xfId="0" applyFont="1" applyFill="1" applyBorder="1" applyAlignment="1">
      <alignment horizontal="center"/>
    </xf>
    <xf numFmtId="0" fontId="15" fillId="2" borderId="110" xfId="0" applyFont="1" applyFill="1" applyBorder="1" applyAlignment="1">
      <alignment horizontal="center"/>
    </xf>
    <xf numFmtId="0" fontId="4" fillId="7" borderId="48" xfId="0" applyFont="1" applyFill="1" applyBorder="1" applyAlignment="1">
      <alignment horizontal="left" vertical="center" wrapText="1"/>
    </xf>
    <xf numFmtId="0" fontId="4" fillId="7" borderId="61"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4" fillId="7" borderId="51" xfId="0" applyFont="1" applyFill="1" applyBorder="1" applyAlignment="1">
      <alignment horizontal="left" vertical="top" wrapText="1"/>
    </xf>
    <xf numFmtId="0" fontId="4" fillId="7" borderId="52" xfId="0" applyFont="1" applyFill="1" applyBorder="1" applyAlignment="1">
      <alignment horizontal="left" vertical="center" wrapText="1"/>
    </xf>
    <xf numFmtId="0" fontId="4" fillId="7" borderId="9" xfId="0" applyFont="1" applyFill="1" applyBorder="1" applyAlignment="1">
      <alignment horizontal="left" vertical="center"/>
    </xf>
    <xf numFmtId="0" fontId="4" fillId="7" borderId="48" xfId="0" applyFont="1" applyFill="1" applyBorder="1" applyAlignment="1">
      <alignment vertical="center"/>
    </xf>
    <xf numFmtId="0" fontId="4" fillId="7" borderId="51" xfId="0" applyFont="1" applyFill="1" applyBorder="1" applyAlignment="1">
      <alignment horizontal="left" vertical="center" wrapText="1"/>
    </xf>
    <xf numFmtId="0" fontId="4" fillId="7" borderId="72" xfId="0" applyFont="1" applyFill="1" applyBorder="1" applyAlignment="1">
      <alignment vertical="center" wrapText="1"/>
    </xf>
    <xf numFmtId="49" fontId="4" fillId="7" borderId="51" xfId="0" applyNumberFormat="1" applyFont="1" applyFill="1" applyBorder="1" applyAlignment="1">
      <alignment horizontal="left" vertical="center"/>
    </xf>
    <xf numFmtId="0" fontId="4" fillId="7" borderId="48" xfId="0" applyFont="1" applyFill="1" applyBorder="1" applyAlignment="1">
      <alignment horizontal="left" vertical="center"/>
    </xf>
    <xf numFmtId="0" fontId="5" fillId="7" borderId="51" xfId="0" applyFont="1" applyFill="1" applyBorder="1" applyAlignment="1">
      <alignment horizontal="left" vertical="center"/>
    </xf>
    <xf numFmtId="0" fontId="22" fillId="0" borderId="0" xfId="2" applyFont="1"/>
    <xf numFmtId="0" fontId="22" fillId="7" borderId="132" xfId="2" applyFont="1" applyFill="1" applyBorder="1"/>
    <xf numFmtId="0" fontId="22" fillId="7" borderId="129" xfId="2" applyFont="1" applyFill="1" applyBorder="1"/>
    <xf numFmtId="0" fontId="22" fillId="7" borderId="129" xfId="2" applyFont="1" applyFill="1" applyBorder="1" applyAlignment="1">
      <alignment vertical="center" wrapText="1"/>
    </xf>
    <xf numFmtId="0" fontId="22" fillId="7" borderId="128" xfId="2" applyFont="1" applyFill="1" applyBorder="1"/>
    <xf numFmtId="0" fontId="22" fillId="6" borderId="133" xfId="2" applyFont="1" applyFill="1" applyBorder="1"/>
    <xf numFmtId="0" fontId="22" fillId="6" borderId="112" xfId="2" applyFont="1" applyFill="1" applyBorder="1"/>
    <xf numFmtId="0" fontId="22" fillId="6" borderId="121" xfId="2" applyFont="1" applyFill="1" applyBorder="1"/>
    <xf numFmtId="0" fontId="22" fillId="6" borderId="134" xfId="2" applyFont="1" applyFill="1" applyBorder="1"/>
    <xf numFmtId="0" fontId="22" fillId="6" borderId="92" xfId="2" applyFont="1" applyFill="1" applyBorder="1"/>
    <xf numFmtId="0" fontId="22" fillId="6" borderId="90" xfId="2" applyFont="1" applyFill="1" applyBorder="1"/>
    <xf numFmtId="0" fontId="22" fillId="6" borderId="92" xfId="2" applyFont="1" applyFill="1" applyBorder="1" applyAlignment="1">
      <alignment horizontal="left"/>
    </xf>
    <xf numFmtId="0" fontId="22" fillId="0" borderId="134" xfId="2" applyFont="1" applyBorder="1"/>
    <xf numFmtId="0" fontId="22" fillId="0" borderId="92" xfId="2" applyFont="1" applyBorder="1"/>
    <xf numFmtId="0" fontId="22" fillId="0" borderId="90" xfId="2" applyFont="1" applyBorder="1"/>
    <xf numFmtId="0" fontId="22" fillId="0" borderId="134" xfId="2" applyFont="1" applyBorder="1" applyAlignment="1">
      <alignment horizontal="center"/>
    </xf>
    <xf numFmtId="0" fontId="22" fillId="0" borderId="135" xfId="2" applyFont="1" applyBorder="1"/>
    <xf numFmtId="0" fontId="22" fillId="0" borderId="119" xfId="2" applyFont="1" applyBorder="1"/>
    <xf numFmtId="0" fontId="22" fillId="0" borderId="120" xfId="2" applyFont="1" applyBorder="1"/>
    <xf numFmtId="0" fontId="22" fillId="0" borderId="0" xfId="2" applyFont="1" applyBorder="1"/>
    <xf numFmtId="0" fontId="22" fillId="0" borderId="0" xfId="2" applyFont="1" applyAlignment="1">
      <alignment vertical="top" wrapText="1"/>
    </xf>
    <xf numFmtId="0" fontId="20" fillId="0" borderId="0" xfId="0" applyFont="1" applyBorder="1" applyAlignment="1"/>
    <xf numFmtId="0" fontId="22" fillId="0" borderId="112" xfId="2" applyFont="1" applyBorder="1" applyAlignment="1">
      <alignment horizontal="center"/>
    </xf>
    <xf numFmtId="0" fontId="22" fillId="0" borderId="121" xfId="2" applyFont="1" applyBorder="1" applyAlignment="1">
      <alignment horizontal="center"/>
    </xf>
    <xf numFmtId="0" fontId="22" fillId="0" borderId="0" xfId="2" applyFont="1" applyBorder="1" applyAlignment="1">
      <alignment horizontal="center"/>
    </xf>
    <xf numFmtId="0" fontId="21" fillId="5" borderId="119" xfId="2" applyFont="1" applyFill="1" applyBorder="1" applyAlignment="1">
      <alignment horizontal="center" vertical="center" wrapText="1"/>
    </xf>
    <xf numFmtId="0" fontId="21" fillId="5" borderId="120" xfId="2" applyFont="1" applyFill="1" applyBorder="1" applyAlignment="1">
      <alignment horizontal="center" vertical="center" wrapText="1"/>
    </xf>
    <xf numFmtId="0" fontId="22" fillId="0" borderId="0" xfId="2" applyFont="1" applyAlignment="1">
      <alignment horizontal="center" vertical="center" wrapText="1"/>
    </xf>
    <xf numFmtId="0" fontId="22" fillId="0" borderId="0" xfId="2" applyFont="1" applyAlignment="1">
      <alignment horizontal="center"/>
    </xf>
    <xf numFmtId="0" fontId="21" fillId="5" borderId="135" xfId="2" applyFont="1" applyFill="1" applyBorder="1" applyAlignment="1">
      <alignment horizontal="center" vertical="center" wrapText="1"/>
    </xf>
    <xf numFmtId="0" fontId="22" fillId="0" borderId="154" xfId="2" applyFont="1" applyBorder="1"/>
    <xf numFmtId="0" fontId="22" fillId="0" borderId="114" xfId="2" applyFont="1" applyBorder="1"/>
    <xf numFmtId="0" fontId="22" fillId="0" borderId="155" xfId="2" applyFont="1" applyBorder="1"/>
    <xf numFmtId="0" fontId="29" fillId="0" borderId="0" xfId="0" applyFont="1"/>
    <xf numFmtId="0" fontId="17" fillId="4" borderId="38" xfId="2" applyFont="1" applyFill="1" applyBorder="1" applyAlignment="1">
      <alignment vertical="center" wrapText="1"/>
    </xf>
    <xf numFmtId="0" fontId="17" fillId="4" borderId="29" xfId="2" applyFont="1" applyFill="1" applyBorder="1" applyAlignment="1">
      <alignment vertical="center" wrapText="1"/>
    </xf>
    <xf numFmtId="0" fontId="0" fillId="0" borderId="34" xfId="0" applyBorder="1" applyAlignment="1"/>
    <xf numFmtId="0" fontId="0" fillId="0" borderId="143" xfId="0" applyBorder="1" applyAlignment="1"/>
    <xf numFmtId="0" fontId="0" fillId="0" borderId="93" xfId="0" applyBorder="1" applyAlignment="1"/>
    <xf numFmtId="0" fontId="21" fillId="0" borderId="157" xfId="2" applyFont="1" applyBorder="1" applyAlignment="1">
      <alignment vertical="center"/>
    </xf>
    <xf numFmtId="0" fontId="21" fillId="0" borderId="97" xfId="2" applyFont="1" applyBorder="1" applyAlignment="1">
      <alignment vertical="center"/>
    </xf>
    <xf numFmtId="0" fontId="31" fillId="4" borderId="38" xfId="2" applyFont="1" applyFill="1" applyBorder="1" applyAlignment="1">
      <alignment horizontal="center" vertical="center" wrapText="1"/>
    </xf>
    <xf numFmtId="0" fontId="33" fillId="0" borderId="0" xfId="2" applyFont="1"/>
    <xf numFmtId="0" fontId="0" fillId="0" borderId="0" xfId="0" applyFont="1" applyBorder="1"/>
    <xf numFmtId="0" fontId="0" fillId="0" borderId="0" xfId="0" applyFont="1" applyBorder="1" applyAlignment="1">
      <alignment horizontal="center"/>
    </xf>
    <xf numFmtId="9" fontId="0" fillId="0" borderId="0" xfId="0" applyNumberFormat="1" applyFont="1" applyBorder="1" applyAlignment="1">
      <alignment horizontal="center"/>
    </xf>
    <xf numFmtId="0" fontId="32" fillId="11" borderId="158" xfId="2" applyFont="1" applyFill="1" applyBorder="1" applyAlignment="1">
      <alignment horizontal="center" vertical="center" wrapText="1"/>
    </xf>
    <xf numFmtId="0" fontId="18" fillId="13" borderId="79" xfId="2" applyFont="1" applyFill="1" applyBorder="1" applyAlignment="1">
      <alignment horizontal="left" vertical="center"/>
    </xf>
    <xf numFmtId="0" fontId="17" fillId="4" borderId="38" xfId="2" applyFont="1" applyFill="1" applyBorder="1" applyAlignment="1">
      <alignment horizontal="center" vertical="center" wrapText="1"/>
    </xf>
    <xf numFmtId="0" fontId="38" fillId="0" borderId="27" xfId="2" applyFont="1" applyBorder="1"/>
    <xf numFmtId="0" fontId="37" fillId="5" borderId="22" xfId="2" applyFont="1" applyFill="1" applyBorder="1" applyAlignment="1">
      <alignment horizontal="center" vertical="center" wrapText="1"/>
    </xf>
    <xf numFmtId="0" fontId="37" fillId="5" borderId="24" xfId="2" applyFont="1" applyFill="1" applyBorder="1" applyAlignment="1">
      <alignment horizontal="center" vertical="center" wrapText="1"/>
    </xf>
    <xf numFmtId="0" fontId="38" fillId="0" borderId="13" xfId="2" applyFont="1" applyBorder="1" applyAlignment="1">
      <alignment horizontal="center" vertical="center" wrapText="1"/>
    </xf>
    <xf numFmtId="0" fontId="39" fillId="7" borderId="43" xfId="2" applyFont="1" applyFill="1" applyBorder="1" applyAlignment="1">
      <alignment vertical="top" wrapText="1"/>
    </xf>
    <xf numFmtId="0" fontId="38" fillId="0" borderId="75" xfId="2" applyFont="1" applyBorder="1" applyAlignment="1">
      <alignment horizontal="center" vertical="center" wrapText="1"/>
    </xf>
    <xf numFmtId="0" fontId="39" fillId="6" borderId="105" xfId="2" applyFont="1" applyFill="1" applyBorder="1" applyAlignment="1">
      <alignment vertical="top" wrapText="1"/>
    </xf>
    <xf numFmtId="0" fontId="38" fillId="0" borderId="98" xfId="2" applyFont="1" applyBorder="1" applyAlignment="1">
      <alignment horizontal="center" vertical="center" wrapText="1"/>
    </xf>
    <xf numFmtId="0" fontId="39" fillId="6" borderId="95" xfId="2" applyFont="1" applyFill="1" applyBorder="1" applyAlignment="1">
      <alignment vertical="top" wrapText="1"/>
    </xf>
    <xf numFmtId="0" fontId="38" fillId="0" borderId="125" xfId="2" applyFont="1" applyBorder="1" applyAlignment="1">
      <alignment horizontal="center" vertical="center" wrapText="1"/>
    </xf>
    <xf numFmtId="0" fontId="39" fillId="6" borderId="124" xfId="2" applyFont="1" applyFill="1" applyBorder="1" applyAlignment="1">
      <alignment vertical="top" wrapText="1"/>
    </xf>
    <xf numFmtId="0" fontId="38" fillId="0" borderId="111" xfId="2" applyFont="1" applyBorder="1" applyAlignment="1">
      <alignment horizontal="center" vertical="center" wrapText="1"/>
    </xf>
    <xf numFmtId="0" fontId="38" fillId="0" borderId="102" xfId="2" applyFont="1" applyBorder="1" applyAlignment="1">
      <alignment horizontal="center" vertical="center" wrapText="1"/>
    </xf>
    <xf numFmtId="0" fontId="37" fillId="6" borderId="69" xfId="2" applyFont="1" applyFill="1" applyBorder="1" applyAlignment="1">
      <alignment horizontal="center" vertical="center" wrapText="1"/>
    </xf>
    <xf numFmtId="0" fontId="37" fillId="6" borderId="142" xfId="2" applyFont="1" applyFill="1" applyBorder="1" applyAlignment="1">
      <alignment horizontal="left" vertical="center" wrapText="1"/>
    </xf>
    <xf numFmtId="0" fontId="39" fillId="6" borderId="20" xfId="2" applyFont="1" applyFill="1" applyBorder="1" applyAlignment="1">
      <alignment vertical="top" wrapText="1"/>
    </xf>
    <xf numFmtId="0" fontId="39" fillId="0" borderId="105" xfId="2" applyFont="1" applyBorder="1" applyAlignment="1">
      <alignment vertical="top" wrapText="1"/>
    </xf>
    <xf numFmtId="0" fontId="39" fillId="0" borderId="124" xfId="2" applyFont="1" applyBorder="1" applyAlignment="1">
      <alignment vertical="top" wrapText="1"/>
    </xf>
    <xf numFmtId="0" fontId="37" fillId="0" borderId="12" xfId="2" applyFont="1" applyBorder="1" applyAlignment="1">
      <alignment horizontal="center" vertical="center" wrapText="1"/>
    </xf>
    <xf numFmtId="0" fontId="37" fillId="0" borderId="129" xfId="2" applyFont="1" applyBorder="1" applyAlignment="1">
      <alignment horizontal="left" vertical="center" wrapText="1"/>
    </xf>
    <xf numFmtId="0" fontId="39" fillId="0" borderId="43" xfId="2" applyFont="1" applyBorder="1" applyAlignment="1">
      <alignment horizontal="left" vertical="top" wrapText="1"/>
    </xf>
    <xf numFmtId="0" fontId="39" fillId="0" borderId="43" xfId="2" applyFont="1" applyBorder="1" applyAlignment="1">
      <alignment vertical="top" wrapText="1"/>
    </xf>
    <xf numFmtId="0" fontId="38" fillId="0" borderId="11" xfId="2" applyFont="1" applyBorder="1" applyAlignment="1">
      <alignment horizontal="center" vertical="center" wrapText="1"/>
    </xf>
    <xf numFmtId="0" fontId="39" fillId="0" borderId="17" xfId="2" applyFont="1" applyBorder="1" applyAlignment="1">
      <alignment vertical="top" wrapText="1"/>
    </xf>
    <xf numFmtId="0" fontId="23" fillId="0" borderId="43" xfId="2" applyFont="1" applyBorder="1" applyAlignment="1">
      <alignment vertical="top" wrapText="1"/>
    </xf>
    <xf numFmtId="0" fontId="39" fillId="3" borderId="37" xfId="2" applyFont="1" applyFill="1" applyBorder="1" applyAlignment="1">
      <alignment vertical="top" wrapText="1"/>
    </xf>
    <xf numFmtId="0" fontId="38" fillId="0" borderId="10" xfId="2" applyFont="1" applyBorder="1" applyAlignment="1">
      <alignment horizontal="center" vertical="center" wrapText="1"/>
    </xf>
    <xf numFmtId="0" fontId="39" fillId="3" borderId="74" xfId="2" applyFont="1" applyFill="1" applyBorder="1" applyAlignment="1">
      <alignment vertical="top" wrapText="1"/>
    </xf>
    <xf numFmtId="0" fontId="39" fillId="6" borderId="43" xfId="2" applyFont="1" applyFill="1" applyBorder="1" applyAlignment="1">
      <alignment vertical="top" wrapText="1"/>
    </xf>
    <xf numFmtId="0" fontId="37" fillId="6" borderId="12" xfId="2" applyFont="1" applyFill="1" applyBorder="1" applyAlignment="1">
      <alignment horizontal="center" vertical="center" wrapText="1"/>
    </xf>
    <xf numFmtId="0" fontId="37" fillId="6" borderId="129" xfId="2" applyFont="1" applyFill="1" applyBorder="1" applyAlignment="1">
      <alignment horizontal="left" vertical="center" wrapText="1"/>
    </xf>
    <xf numFmtId="0" fontId="37" fillId="6" borderId="17" xfId="2" applyFont="1" applyFill="1" applyBorder="1" applyAlignment="1">
      <alignment horizontal="left" vertical="center" wrapText="1"/>
    </xf>
    <xf numFmtId="0" fontId="39" fillId="6" borderId="138" xfId="2" applyFont="1" applyFill="1" applyBorder="1" applyAlignment="1">
      <alignment vertical="top" wrapText="1"/>
    </xf>
    <xf numFmtId="0" fontId="39" fillId="6" borderId="17" xfId="2" applyFont="1" applyFill="1" applyBorder="1" applyAlignment="1">
      <alignment vertical="top" wrapText="1"/>
    </xf>
    <xf numFmtId="0" fontId="39" fillId="6" borderId="74" xfId="2" applyFont="1" applyFill="1" applyBorder="1" applyAlignment="1">
      <alignment vertical="top" wrapText="1"/>
    </xf>
    <xf numFmtId="0" fontId="38" fillId="0" borderId="22" xfId="2" applyFont="1" applyBorder="1" applyAlignment="1">
      <alignment horizontal="center" vertical="center" wrapText="1"/>
    </xf>
    <xf numFmtId="0" fontId="37" fillId="6" borderId="6" xfId="2" applyFont="1" applyFill="1" applyBorder="1" applyAlignment="1">
      <alignment horizontal="center" vertical="center" wrapText="1"/>
    </xf>
    <xf numFmtId="0" fontId="37" fillId="6" borderId="141" xfId="2" applyFont="1" applyFill="1" applyBorder="1" applyAlignment="1">
      <alignment horizontal="left" vertical="center" wrapText="1"/>
    </xf>
    <xf numFmtId="0" fontId="39" fillId="0" borderId="95" xfId="2" applyFont="1" applyBorder="1" applyAlignment="1">
      <alignment vertical="top" wrapText="1"/>
    </xf>
    <xf numFmtId="0" fontId="37" fillId="0" borderId="41" xfId="2" applyFont="1" applyBorder="1" applyAlignment="1">
      <alignment horizontal="center" vertical="center" wrapText="1"/>
    </xf>
    <xf numFmtId="0" fontId="37" fillId="0" borderId="130" xfId="2" applyFont="1" applyBorder="1" applyAlignment="1">
      <alignment horizontal="left" vertical="center" wrapText="1"/>
    </xf>
    <xf numFmtId="0" fontId="39" fillId="0" borderId="37" xfId="2" applyFont="1" applyBorder="1" applyAlignment="1">
      <alignment vertical="top" wrapText="1"/>
    </xf>
    <xf numFmtId="0" fontId="38" fillId="0" borderId="2" xfId="2" applyFont="1" applyBorder="1" applyAlignment="1">
      <alignment horizontal="center" vertical="center" wrapText="1"/>
    </xf>
    <xf numFmtId="0" fontId="37" fillId="6" borderId="3" xfId="2" applyFont="1" applyFill="1" applyBorder="1" applyAlignment="1">
      <alignment horizontal="center" vertical="center" wrapText="1"/>
    </xf>
    <xf numFmtId="0" fontId="37" fillId="6" borderId="140" xfId="2" applyFont="1" applyFill="1" applyBorder="1" applyAlignment="1">
      <alignment horizontal="left" vertical="center" wrapText="1"/>
    </xf>
    <xf numFmtId="0" fontId="39" fillId="6" borderId="14" xfId="2" applyFont="1" applyFill="1" applyBorder="1" applyAlignment="1">
      <alignment vertical="top" wrapText="1"/>
    </xf>
    <xf numFmtId="0" fontId="38" fillId="0" borderId="5" xfId="2" applyFont="1" applyBorder="1" applyAlignment="1">
      <alignment horizontal="center" vertical="center" wrapText="1"/>
    </xf>
    <xf numFmtId="0" fontId="37" fillId="6" borderId="41" xfId="2" applyFont="1" applyFill="1" applyBorder="1" applyAlignment="1">
      <alignment horizontal="center" vertical="center" wrapText="1"/>
    </xf>
    <xf numFmtId="0" fontId="37" fillId="6" borderId="130" xfId="2" applyFont="1" applyFill="1" applyBorder="1" applyAlignment="1">
      <alignment horizontal="left" vertical="center" wrapText="1"/>
    </xf>
    <xf numFmtId="0" fontId="39" fillId="0" borderId="20" xfId="2" applyFont="1" applyBorder="1" applyAlignment="1">
      <alignment vertical="top" wrapText="1"/>
    </xf>
    <xf numFmtId="0" fontId="39" fillId="6" borderId="79" xfId="2" applyFont="1" applyFill="1" applyBorder="1" applyAlignment="1">
      <alignment vertical="top" wrapText="1"/>
    </xf>
    <xf numFmtId="0" fontId="39" fillId="6" borderId="108" xfId="2" applyFont="1" applyFill="1" applyBorder="1" applyAlignment="1">
      <alignment vertical="top" wrapText="1"/>
    </xf>
    <xf numFmtId="0" fontId="39" fillId="8" borderId="105" xfId="2" applyFont="1" applyFill="1" applyBorder="1" applyAlignment="1">
      <alignment vertical="top" wrapText="1"/>
    </xf>
    <xf numFmtId="0" fontId="39" fillId="8" borderId="95" xfId="2" applyFont="1" applyFill="1" applyBorder="1" applyAlignment="1">
      <alignment vertical="top" wrapText="1"/>
    </xf>
    <xf numFmtId="0" fontId="38" fillId="0" borderId="99" xfId="2" applyFont="1" applyBorder="1" applyAlignment="1">
      <alignment horizontal="center" vertical="center" wrapText="1"/>
    </xf>
    <xf numFmtId="0" fontId="39" fillId="8" borderId="124" xfId="2" applyFont="1" applyFill="1" applyBorder="1" applyAlignment="1">
      <alignment vertical="top" wrapText="1"/>
    </xf>
    <xf numFmtId="0" fontId="39" fillId="6" borderId="101" xfId="2" applyFont="1" applyFill="1" applyBorder="1" applyAlignment="1">
      <alignment vertical="top" wrapText="1"/>
    </xf>
    <xf numFmtId="0" fontId="39" fillId="3" borderId="20" xfId="2" applyFont="1" applyFill="1" applyBorder="1" applyAlignment="1">
      <alignment vertical="top" wrapText="1"/>
    </xf>
    <xf numFmtId="0" fontId="39" fillId="0" borderId="14" xfId="2" applyFont="1" applyBorder="1" applyAlignment="1">
      <alignment vertical="top" wrapText="1"/>
    </xf>
    <xf numFmtId="0" fontId="39" fillId="0" borderId="101" xfId="2" applyFont="1" applyBorder="1" applyAlignment="1">
      <alignment vertical="top" wrapText="1"/>
    </xf>
    <xf numFmtId="0" fontId="39" fillId="7" borderId="79" xfId="2" applyFont="1" applyFill="1" applyBorder="1" applyAlignment="1">
      <alignment vertical="top" wrapText="1"/>
    </xf>
    <xf numFmtId="0" fontId="39" fillId="7" borderId="95" xfId="2" applyFont="1" applyFill="1" applyBorder="1" applyAlignment="1">
      <alignment vertical="top" wrapText="1"/>
    </xf>
    <xf numFmtId="0" fontId="39" fillId="7" borderId="101" xfId="2" applyFont="1" applyFill="1" applyBorder="1" applyAlignment="1">
      <alignment vertical="top" wrapText="1"/>
    </xf>
    <xf numFmtId="0" fontId="37" fillId="9" borderId="3" xfId="2" applyFont="1" applyFill="1" applyBorder="1" applyAlignment="1">
      <alignment horizontal="center" vertical="center" wrapText="1"/>
    </xf>
    <xf numFmtId="0" fontId="37" fillId="9" borderId="142" xfId="2" applyFont="1" applyFill="1" applyBorder="1" applyAlignment="1">
      <alignment horizontal="left" vertical="center" wrapText="1"/>
    </xf>
    <xf numFmtId="0" fontId="39" fillId="7" borderId="74" xfId="2" applyFont="1" applyFill="1" applyBorder="1" applyAlignment="1">
      <alignment vertical="top" wrapText="1"/>
    </xf>
    <xf numFmtId="0" fontId="39" fillId="0" borderId="74" xfId="2" applyFont="1" applyBorder="1" applyAlignment="1">
      <alignment vertical="top" wrapText="1"/>
    </xf>
    <xf numFmtId="0" fontId="38" fillId="0" borderId="16" xfId="2" applyFont="1" applyBorder="1" applyAlignment="1">
      <alignment horizontal="center" vertical="center" wrapText="1"/>
    </xf>
    <xf numFmtId="0" fontId="37" fillId="0" borderId="127" xfId="2" applyFont="1" applyBorder="1" applyAlignment="1">
      <alignment vertical="center" wrapText="1"/>
    </xf>
    <xf numFmtId="0" fontId="39" fillId="0" borderId="74" xfId="2" applyFont="1" applyBorder="1" applyAlignment="1">
      <alignment horizontal="center" vertical="top" wrapText="1"/>
    </xf>
    <xf numFmtId="0" fontId="0" fillId="0" borderId="96" xfId="0" applyFont="1" applyBorder="1" applyAlignment="1">
      <alignment horizontal="left" vertical="top" wrapText="1"/>
    </xf>
    <xf numFmtId="9" fontId="0" fillId="0" borderId="95" xfId="0" applyNumberFormat="1" applyFont="1" applyBorder="1" applyAlignment="1">
      <alignment horizontal="center" vertical="center" wrapText="1"/>
    </xf>
    <xf numFmtId="0" fontId="0" fillId="0" borderId="96" xfId="0" applyFont="1" applyBorder="1" applyAlignment="1">
      <alignment horizontal="left" vertical="top"/>
    </xf>
    <xf numFmtId="0" fontId="0" fillId="0" borderId="94" xfId="0" applyFont="1" applyBorder="1" applyAlignment="1">
      <alignment horizontal="center"/>
    </xf>
    <xf numFmtId="0" fontId="0" fillId="0" borderId="94" xfId="0" applyFont="1" applyFill="1" applyBorder="1" applyAlignment="1">
      <alignment horizontal="center"/>
    </xf>
    <xf numFmtId="0" fontId="0" fillId="0" borderId="104" xfId="0" applyFont="1" applyBorder="1" applyAlignment="1">
      <alignment horizontal="center"/>
    </xf>
    <xf numFmtId="0" fontId="0" fillId="0" borderId="107" xfId="0" applyFont="1" applyFill="1" applyBorder="1" applyAlignment="1">
      <alignment horizontal="center"/>
    </xf>
    <xf numFmtId="0" fontId="34" fillId="0" borderId="96" xfId="0" applyFont="1" applyBorder="1" applyAlignment="1">
      <alignment horizontal="left" vertical="top"/>
    </xf>
    <xf numFmtId="9" fontId="34" fillId="0" borderId="95" xfId="0" applyNumberFormat="1" applyFont="1" applyBorder="1" applyAlignment="1">
      <alignment horizontal="center" vertical="center" wrapText="1"/>
    </xf>
    <xf numFmtId="0" fontId="34" fillId="0" borderId="109" xfId="0" applyFont="1" applyBorder="1" applyAlignment="1">
      <alignment horizontal="left" vertical="top" wrapText="1"/>
    </xf>
    <xf numFmtId="9" fontId="34" fillId="0" borderId="108" xfId="0" applyNumberFormat="1" applyFont="1" applyBorder="1" applyAlignment="1">
      <alignment horizontal="center" vertical="center" wrapText="1"/>
    </xf>
    <xf numFmtId="0" fontId="34" fillId="0" borderId="103" xfId="0" applyFont="1" applyBorder="1" applyAlignment="1">
      <alignment horizontal="left" vertical="top" wrapText="1"/>
    </xf>
    <xf numFmtId="9" fontId="34" fillId="0" borderId="105" xfId="0" applyNumberFormat="1" applyFont="1" applyBorder="1" applyAlignment="1">
      <alignment horizontal="center" vertical="center" wrapText="1"/>
    </xf>
    <xf numFmtId="9" fontId="0" fillId="0" borderId="0" xfId="3" applyFont="1" applyBorder="1"/>
    <xf numFmtId="9" fontId="24" fillId="0" borderId="19" xfId="3" applyFont="1" applyFill="1" applyBorder="1" applyAlignment="1">
      <alignment horizontal="center" vertical="center" wrapText="1"/>
    </xf>
    <xf numFmtId="9" fontId="24" fillId="0" borderId="96" xfId="3" applyFont="1" applyFill="1" applyBorder="1" applyAlignment="1">
      <alignment horizontal="center" vertical="center" wrapText="1"/>
    </xf>
    <xf numFmtId="9" fontId="24" fillId="0" borderId="139" xfId="3" applyFont="1" applyFill="1" applyBorder="1" applyAlignment="1">
      <alignment horizontal="center" vertical="center" wrapText="1"/>
    </xf>
    <xf numFmtId="9" fontId="24" fillId="0" borderId="118" xfId="3" applyFont="1" applyFill="1" applyBorder="1" applyAlignment="1">
      <alignment horizontal="center" vertical="center" wrapText="1"/>
    </xf>
    <xf numFmtId="9" fontId="24" fillId="0" borderId="110" xfId="3" applyFont="1" applyFill="1" applyBorder="1" applyAlignment="1">
      <alignment horizontal="center" vertical="center" wrapText="1"/>
    </xf>
    <xf numFmtId="9" fontId="24" fillId="3" borderId="110" xfId="3" applyFont="1" applyFill="1" applyBorder="1" applyAlignment="1">
      <alignment horizontal="center" vertical="center" wrapText="1"/>
    </xf>
    <xf numFmtId="9" fontId="24" fillId="0" borderId="7" xfId="3" applyFont="1" applyFill="1" applyBorder="1" applyAlignment="1">
      <alignment horizontal="center" vertical="center" wrapText="1"/>
    </xf>
    <xf numFmtId="9" fontId="24" fillId="0" borderId="91" xfId="3" applyFont="1" applyFill="1" applyBorder="1" applyAlignment="1">
      <alignment horizontal="center" vertical="center"/>
    </xf>
    <xf numFmtId="9" fontId="24" fillId="0" borderId="137" xfId="3" applyFont="1" applyFill="1" applyBorder="1" applyAlignment="1">
      <alignment horizontal="center" vertical="center"/>
    </xf>
    <xf numFmtId="9" fontId="24" fillId="0" borderId="103" xfId="3" applyFont="1" applyFill="1" applyBorder="1" applyAlignment="1">
      <alignment horizontal="center" vertical="center"/>
    </xf>
    <xf numFmtId="9" fontId="24" fillId="0" borderId="77" xfId="3" applyFont="1" applyFill="1" applyBorder="1" applyAlignment="1">
      <alignment horizontal="center" vertical="center" wrapText="1"/>
    </xf>
    <xf numFmtId="9" fontId="24" fillId="0" borderId="19" xfId="3" applyFont="1" applyFill="1" applyBorder="1" applyAlignment="1">
      <alignment horizontal="center" vertical="center"/>
    </xf>
    <xf numFmtId="9" fontId="24" fillId="0" borderId="110" xfId="3" applyFont="1" applyFill="1" applyBorder="1" applyAlignment="1">
      <alignment horizontal="center" vertical="center"/>
    </xf>
    <xf numFmtId="9" fontId="24" fillId="0" borderId="100" xfId="3" applyFont="1" applyFill="1" applyBorder="1" applyAlignment="1">
      <alignment horizontal="center" vertical="center"/>
    </xf>
    <xf numFmtId="164" fontId="0" fillId="0" borderId="24" xfId="0" applyNumberFormat="1" applyFont="1" applyBorder="1" applyAlignment="1">
      <alignment horizontal="center"/>
    </xf>
    <xf numFmtId="9" fontId="22" fillId="0" borderId="0" xfId="2" applyNumberFormat="1" applyFont="1"/>
    <xf numFmtId="9" fontId="24" fillId="2" borderId="103" xfId="3" applyFont="1" applyFill="1" applyBorder="1" applyAlignment="1">
      <alignment horizontal="center" vertical="center"/>
    </xf>
    <xf numFmtId="9" fontId="24" fillId="2" borderId="19" xfId="3" applyFont="1" applyFill="1" applyBorder="1" applyAlignment="1">
      <alignment horizontal="center" vertical="center" wrapText="1"/>
    </xf>
    <xf numFmtId="9" fontId="24" fillId="2" borderId="96" xfId="3" applyFont="1" applyFill="1" applyBorder="1" applyAlignment="1">
      <alignment horizontal="center" vertical="center" wrapText="1"/>
    </xf>
    <xf numFmtId="9" fontId="24" fillId="2" borderId="137" xfId="3" applyFont="1" applyFill="1" applyBorder="1" applyAlignment="1">
      <alignment horizontal="center" vertical="center" wrapText="1"/>
    </xf>
    <xf numFmtId="9" fontId="24" fillId="2" borderId="110" xfId="3" applyFont="1" applyFill="1" applyBorder="1" applyAlignment="1">
      <alignment horizontal="center" vertical="center" wrapText="1"/>
    </xf>
    <xf numFmtId="9" fontId="24" fillId="2" borderId="41" xfId="3" applyFont="1" applyFill="1" applyBorder="1" applyAlignment="1">
      <alignment horizontal="center" vertical="top" wrapText="1"/>
    </xf>
    <xf numFmtId="9" fontId="24" fillId="2" borderId="77" xfId="3" applyFont="1" applyFill="1" applyBorder="1" applyAlignment="1">
      <alignment horizontal="center" vertical="center"/>
    </xf>
    <xf numFmtId="9" fontId="24" fillId="2" borderId="122" xfId="3" applyFont="1" applyFill="1" applyBorder="1" applyAlignment="1">
      <alignment horizontal="center" vertical="center" wrapText="1"/>
    </xf>
    <xf numFmtId="9" fontId="24" fillId="2" borderId="117" xfId="3" applyFont="1" applyFill="1" applyBorder="1" applyAlignment="1">
      <alignment horizontal="center" vertical="center" wrapText="1"/>
    </xf>
    <xf numFmtId="9" fontId="24" fillId="2" borderId="110" xfId="3" applyFont="1" applyFill="1" applyBorder="1" applyAlignment="1">
      <alignment horizontal="center" vertical="center"/>
    </xf>
    <xf numFmtId="9" fontId="24" fillId="16" borderId="110" xfId="3" applyFont="1" applyFill="1" applyBorder="1" applyAlignment="1">
      <alignment horizontal="center" vertical="center" wrapText="1"/>
    </xf>
    <xf numFmtId="9" fontId="24" fillId="16" borderId="115" xfId="3" applyFont="1" applyFill="1" applyBorder="1" applyAlignment="1">
      <alignment horizontal="center" vertical="center"/>
    </xf>
    <xf numFmtId="9" fontId="24" fillId="16" borderId="69" xfId="3" applyFont="1" applyFill="1" applyBorder="1" applyAlignment="1">
      <alignment horizontal="center" vertical="center"/>
    </xf>
    <xf numFmtId="0" fontId="34" fillId="7" borderId="22" xfId="0" applyFont="1" applyFill="1" applyBorder="1" applyAlignment="1">
      <alignment horizontal="center" vertical="center" wrapText="1"/>
    </xf>
    <xf numFmtId="0" fontId="34" fillId="7" borderId="24" xfId="0" applyFont="1" applyFill="1" applyBorder="1" applyAlignment="1">
      <alignment horizontal="center" vertical="center" wrapText="1"/>
    </xf>
    <xf numFmtId="9" fontId="0" fillId="0" borderId="0" xfId="0" applyNumberFormat="1"/>
    <xf numFmtId="164" fontId="34" fillId="17" borderId="24" xfId="0" applyNumberFormat="1" applyFont="1" applyFill="1" applyBorder="1" applyAlignment="1">
      <alignment horizontal="center"/>
    </xf>
    <xf numFmtId="0" fontId="1" fillId="0" borderId="109" xfId="0" applyFont="1" applyBorder="1" applyAlignment="1">
      <alignment horizontal="left" vertical="top" wrapText="1"/>
    </xf>
    <xf numFmtId="0" fontId="1" fillId="0" borderId="103" xfId="0" applyFont="1" applyBorder="1" applyAlignment="1">
      <alignment horizontal="left" vertical="top" wrapText="1"/>
    </xf>
    <xf numFmtId="0" fontId="1" fillId="0" borderId="96" xfId="0" applyFont="1" applyBorder="1" applyAlignment="1">
      <alignment horizontal="left" vertical="top" wrapText="1"/>
    </xf>
    <xf numFmtId="0" fontId="34" fillId="18" borderId="22" xfId="0" applyFont="1" applyFill="1" applyBorder="1" applyAlignment="1">
      <alignment horizontal="center" vertical="center" wrapText="1"/>
    </xf>
    <xf numFmtId="0" fontId="34" fillId="19" borderId="22" xfId="0" applyFont="1" applyFill="1" applyBorder="1" applyAlignment="1">
      <alignment horizontal="center" vertical="center" wrapText="1"/>
    </xf>
    <xf numFmtId="9" fontId="34" fillId="19" borderId="105" xfId="0" applyNumberFormat="1" applyFont="1" applyFill="1" applyBorder="1" applyAlignment="1">
      <alignment horizontal="center" vertical="center" wrapText="1"/>
    </xf>
    <xf numFmtId="9" fontId="34" fillId="19" borderId="95" xfId="0" applyNumberFormat="1" applyFont="1" applyFill="1" applyBorder="1" applyAlignment="1">
      <alignment horizontal="center" vertical="center" wrapText="1"/>
    </xf>
    <xf numFmtId="9" fontId="34" fillId="19" borderId="108" xfId="0" applyNumberFormat="1" applyFont="1" applyFill="1" applyBorder="1" applyAlignment="1">
      <alignment horizontal="center" vertical="center" wrapText="1"/>
    </xf>
    <xf numFmtId="9" fontId="34" fillId="18" borderId="105" xfId="0" applyNumberFormat="1" applyFont="1" applyFill="1" applyBorder="1" applyAlignment="1">
      <alignment horizontal="center" vertical="center" wrapText="1"/>
    </xf>
    <xf numFmtId="9" fontId="34" fillId="18" borderId="105" xfId="3" applyFont="1" applyFill="1" applyBorder="1" applyAlignment="1">
      <alignment horizontal="center" vertical="center" wrapText="1"/>
    </xf>
    <xf numFmtId="9" fontId="34" fillId="18" borderId="95" xfId="0" applyNumberFormat="1" applyFont="1" applyFill="1" applyBorder="1" applyAlignment="1">
      <alignment horizontal="center" vertical="center" wrapText="1"/>
    </xf>
    <xf numFmtId="9" fontId="34" fillId="18" borderId="108" xfId="0" applyNumberFormat="1" applyFont="1" applyFill="1" applyBorder="1" applyAlignment="1">
      <alignment horizontal="center" vertical="center" wrapText="1"/>
    </xf>
    <xf numFmtId="164" fontId="0" fillId="0" borderId="0" xfId="0" applyNumberFormat="1"/>
    <xf numFmtId="0" fontId="16" fillId="0" borderId="0" xfId="4" applyAlignment="1">
      <alignment horizontal="center" vertical="center"/>
    </xf>
    <xf numFmtId="0" fontId="16" fillId="0" borderId="110" xfId="4" applyBorder="1" applyAlignment="1">
      <alignment vertical="center"/>
    </xf>
    <xf numFmtId="0" fontId="16" fillId="0" borderId="0" xfId="4" applyAlignment="1">
      <alignment horizontal="left" vertical="center" wrapText="1"/>
    </xf>
    <xf numFmtId="0" fontId="16" fillId="0" borderId="0" xfId="4" applyAlignment="1">
      <alignment vertical="center"/>
    </xf>
    <xf numFmtId="0" fontId="42" fillId="0" borderId="0" xfId="4" applyFont="1" applyAlignment="1">
      <alignment horizontal="center" vertical="center"/>
    </xf>
    <xf numFmtId="0" fontId="16" fillId="0" borderId="0" xfId="0" applyFont="1"/>
    <xf numFmtId="0" fontId="23" fillId="0" borderId="110" xfId="2" applyFont="1" applyBorder="1" applyAlignment="1">
      <alignment horizontal="center" vertical="center" wrapText="1"/>
    </xf>
    <xf numFmtId="0" fontId="16" fillId="0" borderId="110" xfId="0" applyFont="1" applyBorder="1" applyAlignment="1">
      <alignment vertical="center"/>
    </xf>
    <xf numFmtId="0" fontId="23" fillId="22" borderId="110" xfId="2" applyFont="1" applyFill="1" applyBorder="1" applyAlignment="1">
      <alignment horizontal="center" vertical="center" wrapText="1"/>
    </xf>
    <xf numFmtId="0" fontId="23" fillId="22" borderId="110" xfId="2" applyFont="1" applyFill="1" applyBorder="1" applyAlignment="1">
      <alignment vertical="center" wrapText="1"/>
    </xf>
    <xf numFmtId="0" fontId="38" fillId="22" borderId="110" xfId="2" applyFont="1" applyFill="1" applyBorder="1" applyAlignment="1">
      <alignment horizontal="center" vertical="center" wrapText="1"/>
    </xf>
    <xf numFmtId="0" fontId="34" fillId="22" borderId="110" xfId="0" applyFont="1" applyFill="1" applyBorder="1" applyAlignment="1">
      <alignment vertical="center" wrapText="1"/>
    </xf>
    <xf numFmtId="0" fontId="23" fillId="22" borderId="110" xfId="5" applyFont="1" applyFill="1" applyBorder="1" applyAlignment="1">
      <alignment horizontal="left" vertical="center" wrapText="1"/>
    </xf>
    <xf numFmtId="0" fontId="16" fillId="22" borderId="110" xfId="0" applyFont="1" applyFill="1" applyBorder="1" applyAlignment="1">
      <alignment vertical="center"/>
    </xf>
    <xf numFmtId="0" fontId="16" fillId="22" borderId="110" xfId="0" applyFont="1" applyFill="1" applyBorder="1" applyAlignment="1">
      <alignment vertical="center" wrapText="1"/>
    </xf>
    <xf numFmtId="0" fontId="42" fillId="22" borderId="110" xfId="0" applyFont="1" applyFill="1" applyBorder="1" applyAlignment="1">
      <alignment horizontal="center" vertical="center"/>
    </xf>
    <xf numFmtId="0" fontId="44" fillId="22" borderId="110" xfId="5" applyFont="1" applyFill="1" applyBorder="1" applyAlignment="1">
      <alignment horizontal="left" vertical="center" wrapText="1"/>
    </xf>
    <xf numFmtId="0" fontId="42" fillId="22" borderId="110" xfId="0" applyFont="1" applyFill="1" applyBorder="1" applyAlignment="1">
      <alignment horizontal="center" vertical="center" wrapText="1"/>
    </xf>
    <xf numFmtId="0" fontId="44" fillId="0" borderId="110" xfId="0" applyFont="1" applyBorder="1" applyAlignment="1">
      <alignment horizontal="left" vertical="center" wrapText="1"/>
    </xf>
    <xf numFmtId="0" fontId="23" fillId="0" borderId="110" xfId="2" applyFont="1" applyBorder="1" applyAlignment="1">
      <alignment vertical="center" wrapText="1"/>
    </xf>
    <xf numFmtId="0" fontId="16" fillId="0" borderId="110" xfId="0" applyFont="1" applyBorder="1" applyAlignment="1">
      <alignment vertical="center" wrapText="1"/>
    </xf>
    <xf numFmtId="0" fontId="38" fillId="0" borderId="110" xfId="2" applyFont="1" applyBorder="1" applyAlignment="1">
      <alignment horizontal="center" vertical="center" wrapText="1"/>
    </xf>
    <xf numFmtId="0" fontId="23" fillId="0" borderId="110" xfId="0" applyFont="1" applyBorder="1" applyAlignment="1">
      <alignment horizontal="left" vertical="center" wrapText="1"/>
    </xf>
    <xf numFmtId="0" fontId="34" fillId="0" borderId="110" xfId="0" applyFont="1" applyBorder="1" applyAlignment="1">
      <alignment vertical="center" wrapText="1"/>
    </xf>
    <xf numFmtId="0" fontId="44" fillId="0" borderId="110" xfId="5" applyFont="1" applyFill="1" applyBorder="1" applyAlignment="1">
      <alignment horizontal="left" vertical="center" wrapText="1"/>
    </xf>
    <xf numFmtId="0" fontId="16" fillId="0" borderId="110" xfId="0" applyFont="1" applyBorder="1" applyAlignment="1">
      <alignment horizontal="center" vertical="center" wrapText="1"/>
    </xf>
    <xf numFmtId="0" fontId="42" fillId="0" borderId="110" xfId="0" applyFont="1" applyBorder="1" applyAlignment="1">
      <alignment horizontal="center" vertical="center" wrapText="1"/>
    </xf>
    <xf numFmtId="0" fontId="16" fillId="0" borderId="0" xfId="0" applyFont="1" applyAlignment="1">
      <alignment vertical="center"/>
    </xf>
    <xf numFmtId="49" fontId="23" fillId="22" borderId="110" xfId="2" applyNumberFormat="1" applyFont="1" applyFill="1" applyBorder="1" applyAlignment="1">
      <alignment horizontal="left" vertical="center" wrapText="1"/>
    </xf>
    <xf numFmtId="0" fontId="41" fillId="0" borderId="110" xfId="0" applyFont="1" applyBorder="1" applyAlignment="1">
      <alignment vertical="center" wrapText="1"/>
    </xf>
    <xf numFmtId="0" fontId="40" fillId="22" borderId="110" xfId="0" applyFont="1" applyFill="1" applyBorder="1" applyAlignment="1">
      <alignment vertical="center" wrapText="1"/>
    </xf>
    <xf numFmtId="0" fontId="0" fillId="0" borderId="110" xfId="0" applyBorder="1" applyAlignment="1">
      <alignment horizontal="left" vertical="center" wrapText="1"/>
    </xf>
    <xf numFmtId="0" fontId="1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6" fillId="0" borderId="0" xfId="0" applyFont="1" applyAlignment="1">
      <alignment wrapText="1"/>
    </xf>
    <xf numFmtId="0" fontId="42" fillId="0" borderId="0" xfId="0" applyFont="1" applyAlignment="1">
      <alignment horizontal="center"/>
    </xf>
    <xf numFmtId="0" fontId="16" fillId="0" borderId="0" xfId="0" applyFont="1" applyAlignment="1">
      <alignment horizontal="left" vertical="center" wrapText="1"/>
    </xf>
    <xf numFmtId="9" fontId="0" fillId="16" borderId="0" xfId="0" applyNumberFormat="1" applyFill="1"/>
    <xf numFmtId="9" fontId="0" fillId="2" borderId="0" xfId="0" applyNumberFormat="1" applyFill="1"/>
    <xf numFmtId="9" fontId="0" fillId="23" borderId="0" xfId="0" applyNumberFormat="1" applyFill="1"/>
    <xf numFmtId="0" fontId="40" fillId="5" borderId="110" xfId="2" applyFont="1" applyFill="1" applyBorder="1" applyAlignment="1">
      <alignment horizontal="center" vertical="center" wrapText="1"/>
    </xf>
    <xf numFmtId="9" fontId="0" fillId="0" borderId="0" xfId="3" applyFont="1" applyAlignment="1">
      <alignment horizontal="center" vertical="center" wrapText="1"/>
    </xf>
    <xf numFmtId="9" fontId="40" fillId="5" borderId="110" xfId="3" applyFont="1" applyFill="1" applyBorder="1" applyAlignment="1">
      <alignment horizontal="center" vertical="center" wrapText="1"/>
    </xf>
    <xf numFmtId="9" fontId="16" fillId="0" borderId="110" xfId="3" applyFont="1" applyBorder="1" applyAlignment="1">
      <alignment horizontal="center" vertical="center" wrapText="1"/>
    </xf>
    <xf numFmtId="9" fontId="0" fillId="0" borderId="0" xfId="3" applyFont="1" applyAlignment="1">
      <alignment horizontal="left" vertical="center" wrapText="1"/>
    </xf>
    <xf numFmtId="10" fontId="40" fillId="5" borderId="110" xfId="3" applyNumberFormat="1" applyFont="1" applyFill="1" applyBorder="1" applyAlignment="1">
      <alignment horizontal="center" vertical="center" wrapText="1"/>
    </xf>
    <xf numFmtId="10" fontId="16" fillId="0" borderId="110" xfId="3" applyNumberFormat="1" applyFont="1" applyBorder="1" applyAlignment="1">
      <alignment horizontal="center" vertical="center" wrapText="1"/>
    </xf>
    <xf numFmtId="0" fontId="42" fillId="0" borderId="0" xfId="0" applyFont="1" applyAlignment="1">
      <alignment horizontal="center" vertical="center" wrapText="1"/>
    </xf>
    <xf numFmtId="10" fontId="0" fillId="0" borderId="110" xfId="0" applyNumberFormat="1" applyBorder="1" applyAlignment="1">
      <alignment horizontal="center" vertical="center" wrapText="1"/>
    </xf>
    <xf numFmtId="0" fontId="34" fillId="0" borderId="110" xfId="0" applyFont="1" applyBorder="1" applyAlignment="1">
      <alignment horizontal="right" vertical="center" wrapText="1"/>
    </xf>
    <xf numFmtId="10" fontId="16" fillId="0" borderId="0" xfId="3" applyNumberFormat="1" applyAlignment="1">
      <alignment horizontal="center" vertical="center" wrapText="1"/>
    </xf>
    <xf numFmtId="10" fontId="16" fillId="0" borderId="0" xfId="3" applyNumberFormat="1" applyFont="1" applyAlignment="1">
      <alignment horizontal="center" wrapText="1"/>
    </xf>
    <xf numFmtId="10" fontId="0" fillId="0" borderId="0" xfId="3" applyNumberFormat="1" applyFont="1" applyAlignment="1">
      <alignment horizontal="left" vertical="center" wrapText="1"/>
    </xf>
    <xf numFmtId="0" fontId="23" fillId="22" borderId="110" xfId="2" applyFont="1" applyFill="1" applyBorder="1" applyAlignment="1">
      <alignment horizontal="center" vertical="center" wrapText="1"/>
    </xf>
    <xf numFmtId="0" fontId="23" fillId="0" borderId="110" xfId="2" applyFont="1" applyBorder="1" applyAlignment="1">
      <alignment horizontal="left" vertical="center" wrapText="1"/>
    </xf>
    <xf numFmtId="0" fontId="23" fillId="22" borderId="110" xfId="2" applyFont="1" applyFill="1" applyBorder="1" applyAlignment="1">
      <alignment horizontal="left" vertical="center" wrapText="1"/>
    </xf>
    <xf numFmtId="0" fontId="34" fillId="22" borderId="110" xfId="0" applyFont="1" applyFill="1" applyBorder="1" applyAlignment="1">
      <alignment vertical="center" wrapText="1"/>
    </xf>
    <xf numFmtId="0" fontId="23" fillId="22" borderId="110" xfId="2" applyFont="1" applyFill="1" applyBorder="1" applyAlignment="1">
      <alignment horizontal="center" vertical="center" wrapText="1"/>
    </xf>
    <xf numFmtId="0" fontId="44" fillId="22" borderId="110" xfId="0" applyFont="1" applyFill="1" applyBorder="1" applyAlignment="1">
      <alignment horizontal="left" vertical="center" wrapText="1"/>
    </xf>
    <xf numFmtId="0" fontId="23" fillId="0" borderId="110" xfId="2" applyFont="1" applyBorder="1" applyAlignment="1">
      <alignment horizontal="center" vertical="center" wrapText="1"/>
    </xf>
    <xf numFmtId="0" fontId="34" fillId="0" borderId="110" xfId="0" applyFont="1" applyBorder="1" applyAlignment="1">
      <alignment vertical="center" wrapText="1"/>
    </xf>
    <xf numFmtId="0" fontId="0" fillId="0" borderId="110" xfId="0" applyBorder="1" applyAlignment="1">
      <alignment vertical="center" wrapText="1"/>
    </xf>
    <xf numFmtId="0" fontId="23" fillId="22" borderId="110" xfId="0" applyFont="1" applyFill="1" applyBorder="1" applyAlignment="1">
      <alignment horizontal="left" vertical="center" wrapText="1"/>
    </xf>
    <xf numFmtId="0" fontId="46" fillId="10" borderId="22" xfId="6" applyFont="1" applyFill="1" applyBorder="1" applyAlignment="1">
      <alignment horizontal="center" vertical="center" wrapText="1"/>
    </xf>
    <xf numFmtId="0" fontId="45" fillId="0" borderId="0" xfId="6" applyAlignment="1">
      <alignment vertical="center"/>
    </xf>
    <xf numFmtId="0" fontId="45" fillId="0" borderId="0" xfId="6" applyAlignment="1">
      <alignment horizontal="center"/>
    </xf>
    <xf numFmtId="0" fontId="45" fillId="0" borderId="0" xfId="6"/>
    <xf numFmtId="0" fontId="45" fillId="0" borderId="0" xfId="6" applyAlignment="1">
      <alignment horizontal="left" vertical="center" wrapText="1"/>
    </xf>
    <xf numFmtId="0" fontId="48" fillId="0" borderId="0" xfId="6" applyFont="1" applyAlignment="1">
      <alignment horizontal="center"/>
    </xf>
    <xf numFmtId="0" fontId="34" fillId="0" borderId="110" xfId="0" applyFont="1" applyBorder="1" applyAlignment="1">
      <alignment horizontal="center" vertical="center" wrapText="1"/>
    </xf>
    <xf numFmtId="0" fontId="0" fillId="0" borderId="110" xfId="0" applyBorder="1" applyAlignment="1">
      <alignment horizontal="left" vertical="center" wrapText="1"/>
    </xf>
    <xf numFmtId="10" fontId="0" fillId="0" borderId="0" xfId="3" applyNumberFormat="1" applyFont="1" applyAlignment="1">
      <alignment horizontal="center" vertical="center" wrapText="1"/>
    </xf>
    <xf numFmtId="0" fontId="0" fillId="0" borderId="110" xfId="0" applyBorder="1" applyAlignment="1">
      <alignment horizontal="center" vertical="center" wrapText="1"/>
    </xf>
    <xf numFmtId="0" fontId="0" fillId="0" borderId="26" xfId="0" applyBorder="1" applyAlignment="1">
      <alignment horizontal="left" vertical="center" wrapText="1"/>
    </xf>
    <xf numFmtId="0" fontId="16" fillId="22" borderId="110" xfId="0" applyFont="1" applyFill="1" applyBorder="1" applyAlignment="1">
      <alignment horizontal="center" vertical="center"/>
    </xf>
    <xf numFmtId="0" fontId="0" fillId="22" borderId="110" xfId="0" applyFont="1" applyFill="1" applyBorder="1" applyAlignment="1">
      <alignment horizontal="center" vertical="center" wrapText="1"/>
    </xf>
    <xf numFmtId="0" fontId="16" fillId="0" borderId="110" xfId="0" applyFont="1" applyFill="1" applyBorder="1" applyAlignment="1">
      <alignment horizontal="center" vertical="center" wrapText="1"/>
    </xf>
    <xf numFmtId="0" fontId="16" fillId="0" borderId="110" xfId="4" applyBorder="1" applyAlignment="1">
      <alignment horizontal="center" vertical="center"/>
    </xf>
    <xf numFmtId="0" fontId="16" fillId="0" borderId="0" xfId="0" applyFont="1" applyAlignment="1">
      <alignment horizontal="center"/>
    </xf>
    <xf numFmtId="0" fontId="24" fillId="13" borderId="110" xfId="2" applyFont="1" applyFill="1" applyBorder="1" applyAlignment="1">
      <alignment vertical="center" wrapText="1"/>
    </xf>
    <xf numFmtId="0" fontId="23" fillId="22" borderId="110" xfId="0" applyFont="1" applyFill="1" applyBorder="1" applyAlignment="1">
      <alignment vertical="center" wrapText="1"/>
    </xf>
    <xf numFmtId="0" fontId="23" fillId="22" borderId="110" xfId="5" applyFont="1" applyFill="1" applyBorder="1" applyAlignment="1">
      <alignment vertical="center" wrapText="1"/>
    </xf>
    <xf numFmtId="0" fontId="23" fillId="0" borderId="110" xfId="0" applyFont="1" applyBorder="1" applyAlignment="1">
      <alignment vertical="center" wrapText="1"/>
    </xf>
    <xf numFmtId="49" fontId="23" fillId="22" borderId="110" xfId="2" applyNumberFormat="1" applyFont="1" applyFill="1" applyBorder="1" applyAlignment="1">
      <alignment vertical="center" wrapText="1"/>
    </xf>
    <xf numFmtId="0" fontId="16" fillId="22" borderId="110" xfId="0" applyFont="1" applyFill="1" applyBorder="1" applyAlignment="1">
      <alignment horizontal="center" vertical="center" wrapText="1"/>
    </xf>
    <xf numFmtId="0" fontId="36" fillId="0" borderId="110" xfId="0" applyFont="1" applyBorder="1" applyAlignment="1">
      <alignment vertical="center" wrapText="1"/>
    </xf>
    <xf numFmtId="0" fontId="42" fillId="0" borderId="0" xfId="4" applyFont="1" applyAlignment="1">
      <alignment vertical="center" wrapText="1"/>
    </xf>
    <xf numFmtId="0" fontId="23" fillId="0" borderId="110" xfId="5" applyFont="1" applyFill="1" applyBorder="1" applyAlignment="1">
      <alignment vertical="center" wrapText="1"/>
    </xf>
    <xf numFmtId="0" fontId="42" fillId="0" borderId="0" xfId="0" applyFont="1" applyAlignment="1">
      <alignment vertical="center" wrapText="1"/>
    </xf>
    <xf numFmtId="0" fontId="42" fillId="0" borderId="110" xfId="4" applyFont="1" applyBorder="1" applyAlignment="1">
      <alignment horizontal="left" vertical="center" wrapText="1"/>
    </xf>
    <xf numFmtId="0" fontId="42" fillId="0" borderId="0" xfId="0" applyFont="1" applyAlignment="1">
      <alignment horizontal="left" vertical="center" wrapText="1"/>
    </xf>
    <xf numFmtId="0" fontId="34" fillId="22" borderId="26" xfId="0" applyFont="1" applyFill="1" applyBorder="1" applyAlignment="1">
      <alignment horizontal="center" vertical="center" wrapText="1"/>
    </xf>
    <xf numFmtId="0" fontId="23" fillId="22" borderId="110" xfId="5" applyFont="1" applyFill="1" applyBorder="1" applyAlignment="1">
      <alignment horizontal="center" vertical="center" wrapText="1"/>
    </xf>
    <xf numFmtId="0" fontId="18" fillId="0" borderId="110" xfId="0" applyFont="1" applyFill="1" applyBorder="1" applyAlignment="1">
      <alignment horizontal="center" vertical="center" wrapText="1"/>
    </xf>
    <xf numFmtId="0" fontId="24" fillId="0" borderId="110" xfId="0" applyFont="1" applyFill="1" applyBorder="1" applyAlignment="1">
      <alignment horizontal="left" vertical="center" wrapText="1"/>
    </xf>
    <xf numFmtId="0" fontId="23" fillId="0" borderId="110" xfId="2" applyFont="1" applyFill="1" applyBorder="1" applyAlignment="1">
      <alignment horizontal="left" vertical="center" wrapText="1"/>
    </xf>
    <xf numFmtId="0" fontId="24" fillId="0" borderId="110" xfId="2" applyFont="1" applyFill="1" applyBorder="1" applyAlignment="1">
      <alignment horizontal="center" vertical="center" wrapText="1"/>
    </xf>
    <xf numFmtId="0" fontId="16" fillId="0" borderId="110" xfId="0" applyFont="1" applyFill="1" applyBorder="1" applyAlignment="1">
      <alignment horizontal="center" vertical="center"/>
    </xf>
    <xf numFmtId="0" fontId="23" fillId="0" borderId="110" xfId="2" applyFont="1" applyFill="1" applyBorder="1" applyAlignment="1">
      <alignment horizontal="center" vertical="center" wrapText="1"/>
    </xf>
    <xf numFmtId="0" fontId="38" fillId="0" borderId="110" xfId="2" applyFont="1" applyFill="1" applyBorder="1" applyAlignment="1">
      <alignment horizontal="center" vertical="center" wrapText="1"/>
    </xf>
    <xf numFmtId="0" fontId="23" fillId="22" borderId="110" xfId="0" applyFont="1" applyFill="1" applyBorder="1" applyAlignment="1">
      <alignment horizontal="center" vertical="center" wrapText="1"/>
    </xf>
    <xf numFmtId="0" fontId="23" fillId="0" borderId="110" xfId="0" applyFont="1" applyBorder="1" applyAlignment="1">
      <alignment horizontal="center" vertical="center" wrapText="1"/>
    </xf>
    <xf numFmtId="0" fontId="23" fillId="0" borderId="110" xfId="5" applyFont="1" applyFill="1" applyBorder="1" applyAlignment="1">
      <alignment horizontal="center" vertical="center" wrapText="1"/>
    </xf>
    <xf numFmtId="0" fontId="23" fillId="0" borderId="110" xfId="0" applyFont="1" applyFill="1" applyBorder="1" applyAlignment="1">
      <alignment horizontal="center" vertical="center" wrapText="1"/>
    </xf>
    <xf numFmtId="0" fontId="53" fillId="0" borderId="110" xfId="0" applyFont="1" applyFill="1" applyBorder="1" applyAlignment="1">
      <alignment vertical="center" wrapText="1"/>
    </xf>
    <xf numFmtId="10" fontId="0" fillId="0" borderId="26" xfId="0" applyNumberFormat="1" applyBorder="1" applyAlignment="1">
      <alignment horizontal="center" vertical="center" wrapText="1"/>
    </xf>
    <xf numFmtId="0" fontId="0" fillId="0" borderId="110" xfId="0" applyBorder="1" applyAlignment="1">
      <alignment horizontal="center" vertical="center" wrapText="1"/>
    </xf>
    <xf numFmtId="0" fontId="0" fillId="0" borderId="110" xfId="0" applyFont="1" applyBorder="1" applyAlignment="1">
      <alignment vertical="center" wrapText="1"/>
    </xf>
    <xf numFmtId="0" fontId="23" fillId="0" borderId="110" xfId="0" applyFont="1" applyFill="1" applyBorder="1" applyAlignment="1">
      <alignment vertical="center" wrapText="1"/>
    </xf>
    <xf numFmtId="0" fontId="36" fillId="0" borderId="110" xfId="0" applyFont="1" applyFill="1" applyBorder="1" applyAlignment="1">
      <alignment vertical="center" wrapText="1"/>
    </xf>
    <xf numFmtId="0" fontId="23" fillId="0" borderId="110" xfId="2" applyFont="1" applyFill="1" applyBorder="1" applyAlignment="1">
      <alignment vertical="center" wrapText="1"/>
    </xf>
    <xf numFmtId="0" fontId="16" fillId="24" borderId="110" xfId="0" applyFont="1" applyFill="1" applyBorder="1" applyAlignment="1">
      <alignment vertical="center"/>
    </xf>
    <xf numFmtId="0" fontId="24" fillId="0" borderId="110" xfId="2" applyFont="1" applyFill="1" applyBorder="1" applyAlignment="1">
      <alignment vertical="center" wrapText="1"/>
    </xf>
    <xf numFmtId="0" fontId="16" fillId="25" borderId="110" xfId="0" applyFont="1" applyFill="1" applyBorder="1" applyAlignment="1">
      <alignment vertical="center"/>
    </xf>
    <xf numFmtId="0" fontId="44" fillId="0" borderId="110" xfId="0" applyFont="1" applyFill="1" applyBorder="1" applyAlignment="1">
      <alignment horizontal="center" vertical="center" wrapText="1"/>
    </xf>
    <xf numFmtId="9" fontId="16" fillId="25" borderId="110" xfId="3" applyFont="1" applyFill="1" applyBorder="1" applyAlignment="1">
      <alignment horizontal="center" vertical="center" wrapText="1"/>
    </xf>
    <xf numFmtId="10" fontId="0" fillId="25" borderId="110" xfId="0" applyNumberFormat="1" applyFill="1" applyBorder="1" applyAlignment="1">
      <alignment horizontal="center" vertical="center" wrapText="1"/>
    </xf>
    <xf numFmtId="0" fontId="0" fillId="25" borderId="0" xfId="0" applyFill="1" applyAlignment="1">
      <alignment horizontal="center" vertical="center" wrapText="1"/>
    </xf>
    <xf numFmtId="0" fontId="24" fillId="13" borderId="110" xfId="2" applyFont="1" applyFill="1" applyBorder="1" applyAlignment="1">
      <alignment horizontal="center" vertical="center" wrapText="1"/>
    </xf>
    <xf numFmtId="0" fontId="16" fillId="0" borderId="26" xfId="4" applyBorder="1" applyAlignment="1">
      <alignment horizontal="center" vertical="center"/>
    </xf>
    <xf numFmtId="0" fontId="16" fillId="0" borderId="26" xfId="4" applyBorder="1" applyAlignment="1">
      <alignment vertical="center"/>
    </xf>
    <xf numFmtId="0" fontId="42" fillId="0" borderId="26" xfId="4" applyFont="1" applyBorder="1" applyAlignment="1">
      <alignment horizontal="left" vertical="center" wrapText="1"/>
    </xf>
    <xf numFmtId="0" fontId="18" fillId="0" borderId="117" xfId="0" applyFont="1" applyFill="1" applyBorder="1" applyAlignment="1">
      <alignment horizontal="center" vertical="center" wrapText="1"/>
    </xf>
    <xf numFmtId="0" fontId="18" fillId="0" borderId="117" xfId="0" applyFont="1" applyFill="1" applyBorder="1" applyAlignment="1">
      <alignment horizontal="left" vertical="center" wrapText="1"/>
    </xf>
    <xf numFmtId="0" fontId="23" fillId="0" borderId="117" xfId="0" applyFont="1" applyFill="1" applyBorder="1" applyAlignment="1">
      <alignment horizontal="center" vertical="center" wrapText="1"/>
    </xf>
    <xf numFmtId="0" fontId="23" fillId="0" borderId="117" xfId="2" applyFont="1" applyFill="1" applyBorder="1" applyAlignment="1">
      <alignment horizontal="left" vertical="center" wrapText="1"/>
    </xf>
    <xf numFmtId="0" fontId="24" fillId="0" borderId="117" xfId="2" applyFont="1" applyFill="1" applyBorder="1" applyAlignment="1">
      <alignment horizontal="center" vertical="center" wrapText="1"/>
    </xf>
    <xf numFmtId="0" fontId="23" fillId="0" borderId="117" xfId="2" applyFont="1" applyFill="1" applyBorder="1" applyAlignment="1">
      <alignment horizontal="center" vertical="center" wrapText="1"/>
    </xf>
    <xf numFmtId="10" fontId="16" fillId="0" borderId="117" xfId="3" applyNumberFormat="1" applyFont="1" applyBorder="1" applyAlignment="1">
      <alignment horizontal="center" vertical="center" wrapText="1"/>
    </xf>
    <xf numFmtId="0" fontId="0" fillId="0" borderId="117" xfId="0" applyFont="1" applyBorder="1" applyAlignment="1">
      <alignment vertical="center" wrapText="1"/>
    </xf>
    <xf numFmtId="0" fontId="16" fillId="0" borderId="27" xfId="4" applyBorder="1" applyAlignment="1">
      <alignment horizontal="center" vertical="center"/>
    </xf>
    <xf numFmtId="0" fontId="16" fillId="0" borderId="91" xfId="4" applyBorder="1" applyAlignment="1">
      <alignment horizontal="center" vertical="center"/>
    </xf>
    <xf numFmtId="0" fontId="16" fillId="0" borderId="91" xfId="4" applyBorder="1" applyAlignment="1">
      <alignment vertical="center"/>
    </xf>
    <xf numFmtId="0" fontId="42" fillId="0" borderId="91" xfId="4" applyFont="1" applyBorder="1" applyAlignment="1">
      <alignment horizontal="left" vertical="center" wrapText="1"/>
    </xf>
    <xf numFmtId="0" fontId="42" fillId="0" borderId="147" xfId="4" applyFont="1" applyBorder="1" applyAlignment="1">
      <alignment vertical="center" wrapText="1"/>
    </xf>
    <xf numFmtId="0" fontId="16" fillId="0" borderId="147" xfId="4" applyBorder="1" applyAlignment="1">
      <alignment horizontal="left" vertical="center" wrapText="1"/>
    </xf>
    <xf numFmtId="0" fontId="16" fillId="0" borderId="147" xfId="4" applyBorder="1" applyAlignment="1">
      <alignment vertical="center"/>
    </xf>
    <xf numFmtId="0" fontId="42" fillId="0" borderId="147" xfId="4" applyFont="1" applyBorder="1" applyAlignment="1">
      <alignment horizontal="center" vertical="center"/>
    </xf>
    <xf numFmtId="10" fontId="16" fillId="0" borderId="147" xfId="3" applyNumberFormat="1" applyBorder="1" applyAlignment="1">
      <alignment horizontal="center" vertical="center" wrapText="1"/>
    </xf>
    <xf numFmtId="0" fontId="16" fillId="0" borderId="30" xfId="4" applyBorder="1" applyAlignment="1">
      <alignment horizontal="center" vertical="center"/>
    </xf>
    <xf numFmtId="0" fontId="42" fillId="0" borderId="0" xfId="4" applyFont="1" applyBorder="1" applyAlignment="1">
      <alignment vertical="center" wrapText="1"/>
    </xf>
    <xf numFmtId="0" fontId="16" fillId="0" borderId="0" xfId="4" applyBorder="1" applyAlignment="1">
      <alignment horizontal="left" vertical="center" wrapText="1"/>
    </xf>
    <xf numFmtId="0" fontId="16" fillId="0" borderId="0" xfId="4" applyBorder="1" applyAlignment="1">
      <alignment vertical="center"/>
    </xf>
    <xf numFmtId="0" fontId="42" fillId="0" borderId="0" xfId="4" applyFont="1" applyBorder="1" applyAlignment="1">
      <alignment horizontal="center" vertical="center"/>
    </xf>
    <xf numFmtId="10" fontId="16" fillId="0" borderId="0" xfId="3" applyNumberFormat="1" applyBorder="1" applyAlignment="1">
      <alignment horizontal="center" vertical="center" wrapText="1"/>
    </xf>
    <xf numFmtId="0" fontId="18" fillId="13" borderId="6"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24" fillId="13" borderId="7" xfId="2" applyFont="1" applyFill="1" applyBorder="1" applyAlignment="1">
      <alignment vertical="center" wrapText="1"/>
    </xf>
    <xf numFmtId="0" fontId="24" fillId="13" borderId="7" xfId="2" applyFont="1" applyFill="1" applyBorder="1" applyAlignment="1">
      <alignment horizontal="center" vertical="center" wrapText="1"/>
    </xf>
    <xf numFmtId="0" fontId="16" fillId="0" borderId="0" xfId="4" applyAlignment="1">
      <alignment vertical="center" wrapText="1"/>
    </xf>
    <xf numFmtId="0" fontId="16" fillId="0" borderId="147" xfId="4" applyBorder="1" applyAlignment="1">
      <alignment vertical="center" wrapText="1"/>
    </xf>
    <xf numFmtId="0" fontId="16" fillId="0" borderId="0" xfId="4" applyBorder="1" applyAlignment="1">
      <alignment vertical="center" wrapText="1"/>
    </xf>
    <xf numFmtId="0" fontId="16" fillId="0" borderId="117" xfId="0" applyFont="1" applyBorder="1" applyAlignment="1">
      <alignment vertical="center" wrapText="1"/>
    </xf>
    <xf numFmtId="0" fontId="16" fillId="25" borderId="110" xfId="0" applyFont="1" applyFill="1" applyBorder="1" applyAlignment="1">
      <alignment vertical="center" wrapText="1"/>
    </xf>
    <xf numFmtId="0" fontId="11" fillId="0" borderId="110" xfId="1" applyBorder="1" applyAlignment="1" applyProtection="1">
      <alignment vertical="center" wrapText="1"/>
    </xf>
    <xf numFmtId="0" fontId="34" fillId="0" borderId="110" xfId="0" applyFont="1" applyBorder="1" applyAlignment="1">
      <alignment horizontal="center" vertical="center" wrapText="1"/>
    </xf>
    <xf numFmtId="0" fontId="0" fillId="0" borderId="110" xfId="0" applyBorder="1" applyAlignment="1">
      <alignment horizontal="center" vertical="center" wrapText="1"/>
    </xf>
    <xf numFmtId="10" fontId="0" fillId="0" borderId="26" xfId="0" applyNumberFormat="1" applyBorder="1" applyAlignment="1">
      <alignment horizontal="center" vertical="center" wrapText="1"/>
    </xf>
    <xf numFmtId="10" fontId="0" fillId="0" borderId="110" xfId="0" applyNumberFormat="1" applyBorder="1" applyAlignment="1">
      <alignment horizontal="center" vertical="center" wrapText="1"/>
    </xf>
    <xf numFmtId="10" fontId="0" fillId="0" borderId="0" xfId="3" applyNumberFormat="1" applyFont="1" applyAlignment="1">
      <alignment horizontal="center" vertical="center" wrapText="1"/>
    </xf>
    <xf numFmtId="0" fontId="0" fillId="0" borderId="110" xfId="0" applyBorder="1" applyAlignment="1">
      <alignment horizontal="left" vertical="center" wrapText="1"/>
    </xf>
    <xf numFmtId="0" fontId="0" fillId="0" borderId="26" xfId="0" applyBorder="1" applyAlignment="1">
      <alignment horizontal="left" vertical="center" wrapText="1"/>
    </xf>
    <xf numFmtId="9" fontId="16" fillId="0" borderId="110" xfId="3" applyFont="1" applyFill="1" applyBorder="1" applyAlignment="1">
      <alignment horizontal="center" vertical="center" wrapText="1"/>
    </xf>
    <xf numFmtId="10" fontId="0" fillId="0" borderId="0" xfId="3" applyNumberFormat="1" applyFont="1" applyAlignment="1">
      <alignment horizontal="center" vertical="center" wrapText="1"/>
    </xf>
    <xf numFmtId="0" fontId="22" fillId="0" borderId="110" xfId="2" applyFont="1" applyBorder="1" applyAlignment="1">
      <alignment vertical="center" wrapText="1"/>
    </xf>
    <xf numFmtId="0" fontId="0" fillId="0" borderId="117" xfId="0" applyFont="1" applyBorder="1" applyAlignment="1">
      <alignment horizontal="justify" vertical="center" wrapText="1"/>
    </xf>
    <xf numFmtId="0" fontId="0" fillId="0" borderId="110" xfId="0" applyFont="1" applyBorder="1" applyAlignment="1">
      <alignment horizontal="justify" vertical="center" wrapText="1"/>
    </xf>
    <xf numFmtId="0" fontId="22" fillId="0" borderId="117" xfId="2" applyFont="1" applyBorder="1" applyAlignment="1">
      <alignment horizontal="justify" vertical="center" wrapText="1"/>
    </xf>
    <xf numFmtId="0" fontId="22" fillId="0" borderId="117" xfId="2" applyFont="1" applyBorder="1" applyAlignment="1">
      <alignment horizontal="justify" vertical="center"/>
    </xf>
    <xf numFmtId="0" fontId="22" fillId="0" borderId="117" xfId="2" applyFont="1" applyFill="1" applyBorder="1" applyAlignment="1">
      <alignment horizontal="justify" vertical="center"/>
    </xf>
    <xf numFmtId="0" fontId="20" fillId="0" borderId="117" xfId="2" applyFont="1" applyFill="1" applyBorder="1" applyAlignment="1">
      <alignment horizontal="justify" vertical="center" wrapText="1"/>
    </xf>
    <xf numFmtId="0" fontId="19" fillId="0" borderId="117" xfId="2" applyFont="1" applyFill="1" applyBorder="1" applyAlignment="1">
      <alignment horizontal="justify" vertical="center" wrapText="1"/>
    </xf>
    <xf numFmtId="0" fontId="22" fillId="0" borderId="117" xfId="2" applyFont="1" applyFill="1" applyBorder="1" applyAlignment="1">
      <alignment horizontal="justify" vertical="center" wrapText="1"/>
    </xf>
    <xf numFmtId="0" fontId="16" fillId="0" borderId="110" xfId="0" applyFont="1" applyBorder="1" applyAlignment="1">
      <alignment horizontal="justify" vertical="center"/>
    </xf>
    <xf numFmtId="0" fontId="16" fillId="0" borderId="0" xfId="4" applyAlignment="1">
      <alignment horizontal="justify" vertical="center"/>
    </xf>
    <xf numFmtId="0" fontId="16" fillId="0" borderId="34" xfId="4" applyBorder="1" applyAlignment="1">
      <alignment horizontal="justify" vertical="center"/>
    </xf>
    <xf numFmtId="0" fontId="16" fillId="0" borderId="33" xfId="4" applyBorder="1" applyAlignment="1">
      <alignment horizontal="justify" vertical="center"/>
    </xf>
    <xf numFmtId="0" fontId="49" fillId="25" borderId="110" xfId="0" applyFont="1" applyFill="1" applyBorder="1" applyAlignment="1">
      <alignment horizontal="justify" vertical="center" wrapText="1"/>
    </xf>
    <xf numFmtId="0" fontId="16" fillId="25" borderId="110" xfId="0" applyFont="1" applyFill="1" applyBorder="1" applyAlignment="1">
      <alignment horizontal="justify" vertical="center" wrapText="1"/>
    </xf>
    <xf numFmtId="0" fontId="0" fillId="0" borderId="110" xfId="0" applyFont="1" applyFill="1" applyBorder="1" applyAlignment="1">
      <alignment horizontal="justify" vertical="center" wrapText="1"/>
    </xf>
    <xf numFmtId="0" fontId="16" fillId="25" borderId="110" xfId="0" applyFont="1" applyFill="1" applyBorder="1" applyAlignment="1">
      <alignment horizontal="justify" vertical="center"/>
    </xf>
    <xf numFmtId="0" fontId="16" fillId="0" borderId="0" xfId="0" applyFont="1" applyAlignment="1">
      <alignment horizontal="justify"/>
    </xf>
    <xf numFmtId="0" fontId="60" fillId="0" borderId="164" xfId="0" applyFont="1" applyBorder="1" applyAlignment="1">
      <alignment horizontal="center" vertical="center"/>
    </xf>
    <xf numFmtId="0" fontId="60" fillId="0" borderId="165" xfId="0" applyFont="1" applyBorder="1" applyAlignment="1">
      <alignment horizontal="center" vertical="center"/>
    </xf>
    <xf numFmtId="0" fontId="61" fillId="0" borderId="168" xfId="0" applyFont="1" applyBorder="1" applyAlignment="1">
      <alignment vertical="center"/>
    </xf>
    <xf numFmtId="9" fontId="61" fillId="0" borderId="168" xfId="0" applyNumberFormat="1" applyFont="1" applyBorder="1" applyAlignment="1">
      <alignment horizontal="center" vertical="center"/>
    </xf>
    <xf numFmtId="0" fontId="61" fillId="0" borderId="168" xfId="0" applyFont="1" applyBorder="1" applyAlignment="1">
      <alignment horizontal="center" vertical="center"/>
    </xf>
    <xf numFmtId="0" fontId="59" fillId="0" borderId="168" xfId="0" applyFont="1" applyBorder="1" applyAlignment="1">
      <alignment vertical="center"/>
    </xf>
    <xf numFmtId="0" fontId="59" fillId="0" borderId="168" xfId="0" applyFont="1" applyBorder="1" applyAlignment="1">
      <alignment horizontal="center" vertical="center"/>
    </xf>
    <xf numFmtId="0" fontId="60" fillId="0" borderId="165" xfId="0" applyFont="1" applyBorder="1" applyAlignment="1">
      <alignment horizontal="center" vertical="center" wrapText="1"/>
    </xf>
    <xf numFmtId="0" fontId="44" fillId="0" borderId="110" xfId="2" applyFont="1" applyBorder="1" applyAlignment="1">
      <alignment horizontal="center" vertical="center" wrapText="1"/>
    </xf>
    <xf numFmtId="0" fontId="16" fillId="22" borderId="26" xfId="0" applyFont="1" applyFill="1" applyBorder="1" applyAlignment="1">
      <alignment horizontal="center" vertical="center" wrapText="1"/>
    </xf>
    <xf numFmtId="0" fontId="44" fillId="22" borderId="110" xfId="2" applyFont="1" applyFill="1" applyBorder="1" applyAlignment="1">
      <alignment horizontal="center" vertical="center" wrapText="1"/>
    </xf>
    <xf numFmtId="0" fontId="62" fillId="0" borderId="0" xfId="0" applyFont="1" applyAlignment="1">
      <alignment wrapText="1"/>
    </xf>
    <xf numFmtId="0" fontId="62" fillId="0" borderId="0" xfId="0" applyFont="1"/>
    <xf numFmtId="10" fontId="62" fillId="0" borderId="0" xfId="3" applyNumberFormat="1" applyFont="1"/>
    <xf numFmtId="0" fontId="16" fillId="0" borderId="0" xfId="4" applyFont="1" applyAlignment="1">
      <alignment horizontal="center" vertical="center" wrapText="1"/>
    </xf>
    <xf numFmtId="0" fontId="16" fillId="0" borderId="147" xfId="4" applyFont="1" applyBorder="1" applyAlignment="1">
      <alignment horizontal="center" vertical="center" wrapText="1"/>
    </xf>
    <xf numFmtId="0" fontId="16" fillId="0" borderId="0" xfId="4" applyFont="1" applyBorder="1" applyAlignment="1">
      <alignment horizontal="center" vertical="center" wrapText="1"/>
    </xf>
    <xf numFmtId="0" fontId="16" fillId="13" borderId="7" xfId="0" applyFont="1" applyFill="1" applyBorder="1" applyAlignment="1">
      <alignment horizontal="center" vertical="center" wrapText="1"/>
    </xf>
    <xf numFmtId="0" fontId="16" fillId="0" borderId="117" xfId="0" applyFont="1" applyFill="1" applyBorder="1" applyAlignment="1">
      <alignment horizontal="center" vertical="center" wrapText="1"/>
    </xf>
    <xf numFmtId="0" fontId="16" fillId="0" borderId="0" xfId="0" applyFont="1" applyAlignment="1">
      <alignment horizontal="center" wrapText="1"/>
    </xf>
    <xf numFmtId="0" fontId="0" fillId="0" borderId="110" xfId="0" applyFont="1" applyFill="1" applyBorder="1" applyAlignment="1">
      <alignment horizontal="justify" vertical="center"/>
    </xf>
    <xf numFmtId="0" fontId="4" fillId="0" borderId="9"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6" fillId="0" borderId="6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 fillId="0" borderId="40" xfId="0" applyFont="1" applyFill="1" applyBorder="1" applyAlignment="1">
      <alignment horizontal="left"/>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110" xfId="0" applyFont="1" applyFill="1" applyBorder="1" applyAlignment="1">
      <alignment horizontal="center"/>
    </xf>
    <xf numFmtId="0" fontId="4" fillId="7" borderId="88"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8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1" fillId="3" borderId="40" xfId="0" applyFont="1" applyFill="1" applyBorder="1" applyAlignment="1">
      <alignment horizontal="left"/>
    </xf>
    <xf numFmtId="0" fontId="25" fillId="13" borderId="27" xfId="0" applyFont="1" applyFill="1" applyBorder="1" applyAlignment="1">
      <alignment horizontal="center" vertical="center" wrapText="1"/>
    </xf>
    <xf numFmtId="0" fontId="25" fillId="13" borderId="147" xfId="0" applyFont="1" applyFill="1" applyBorder="1" applyAlignment="1">
      <alignment horizontal="center" vertical="center" wrapText="1"/>
    </xf>
    <xf numFmtId="0" fontId="25" fillId="13" borderId="34" xfId="0" applyFont="1" applyFill="1" applyBorder="1" applyAlignment="1">
      <alignment horizontal="center" vertical="center" wrapText="1"/>
    </xf>
    <xf numFmtId="0" fontId="25" fillId="13" borderId="30" xfId="0" applyFont="1" applyFill="1" applyBorder="1" applyAlignment="1">
      <alignment horizontal="center" vertical="center" wrapText="1"/>
    </xf>
    <xf numFmtId="0" fontId="25" fillId="13" borderId="0" xfId="0" applyFont="1" applyFill="1" applyBorder="1" applyAlignment="1">
      <alignment horizontal="center" vertical="center" wrapText="1"/>
    </xf>
    <xf numFmtId="0" fontId="25" fillId="13" borderId="33" xfId="0" applyFont="1" applyFill="1" applyBorder="1" applyAlignment="1">
      <alignment horizontal="center" vertical="center" wrapText="1"/>
    </xf>
    <xf numFmtId="0" fontId="25" fillId="13" borderId="18" xfId="0" applyFont="1" applyFill="1" applyBorder="1" applyAlignment="1">
      <alignment horizontal="center" vertical="center" wrapText="1"/>
    </xf>
    <xf numFmtId="0" fontId="25" fillId="13" borderId="40" xfId="0" applyFont="1" applyFill="1" applyBorder="1" applyAlignment="1">
      <alignment horizontal="center" vertical="center" wrapText="1"/>
    </xf>
    <xf numFmtId="0" fontId="25" fillId="13" borderId="36" xfId="0" applyFont="1" applyFill="1" applyBorder="1" applyAlignment="1">
      <alignment horizontal="center" vertical="center" wrapText="1"/>
    </xf>
    <xf numFmtId="0" fontId="13" fillId="0" borderId="147" xfId="2" applyFont="1" applyBorder="1" applyAlignment="1">
      <alignment horizontal="center" vertical="center"/>
    </xf>
    <xf numFmtId="0" fontId="13" fillId="0" borderId="0" xfId="2" applyFont="1" applyBorder="1" applyAlignment="1">
      <alignment horizontal="center" vertical="center"/>
    </xf>
    <xf numFmtId="0" fontId="13" fillId="0" borderId="40" xfId="2" applyFont="1" applyBorder="1" applyAlignment="1">
      <alignment horizontal="center" vertical="center"/>
    </xf>
    <xf numFmtId="0" fontId="38" fillId="0" borderId="16" xfId="2" applyFont="1" applyBorder="1" applyAlignment="1">
      <alignment horizontal="center" vertical="center" wrapText="1"/>
    </xf>
    <xf numFmtId="0" fontId="38" fillId="0" borderId="10" xfId="2" applyFont="1" applyBorder="1" applyAlignment="1">
      <alignment horizontal="center" vertical="center" wrapText="1"/>
    </xf>
    <xf numFmtId="0" fontId="38" fillId="0" borderId="102" xfId="2" applyFont="1" applyBorder="1" applyAlignment="1">
      <alignment horizontal="center" vertical="center" wrapText="1"/>
    </xf>
    <xf numFmtId="0" fontId="37" fillId="6" borderId="44" xfId="2" applyFont="1" applyFill="1" applyBorder="1" applyAlignment="1">
      <alignment horizontal="left" vertical="center" wrapText="1"/>
    </xf>
    <xf numFmtId="0" fontId="37" fillId="6" borderId="43" xfId="2" applyFont="1" applyFill="1" applyBorder="1" applyAlignment="1">
      <alignment horizontal="left" vertical="center" wrapText="1"/>
    </xf>
    <xf numFmtId="0" fontId="37" fillId="6" borderId="127" xfId="2" applyFont="1" applyFill="1" applyBorder="1" applyAlignment="1">
      <alignment horizontal="center" vertical="center" wrapText="1"/>
    </xf>
    <xf numFmtId="0" fontId="37" fillId="6" borderId="69" xfId="2" applyFont="1" applyFill="1" applyBorder="1" applyAlignment="1">
      <alignment horizontal="center" vertical="center" wrapText="1"/>
    </xf>
    <xf numFmtId="0" fontId="38" fillId="0" borderId="13" xfId="2" applyFont="1" applyBorder="1" applyAlignment="1">
      <alignment horizontal="center" vertical="center" wrapText="1"/>
    </xf>
    <xf numFmtId="9" fontId="24" fillId="0" borderId="127" xfId="3" applyFont="1" applyFill="1" applyBorder="1" applyAlignment="1">
      <alignment horizontal="center" vertical="center" wrapText="1"/>
    </xf>
    <xf numFmtId="9" fontId="24" fillId="0" borderId="41" xfId="3" applyFont="1" applyFill="1" applyBorder="1" applyAlignment="1">
      <alignment horizontal="center" vertical="center" wrapText="1"/>
    </xf>
    <xf numFmtId="0" fontId="37" fillId="0" borderId="160" xfId="2" applyFont="1" applyBorder="1" applyAlignment="1">
      <alignment horizontal="center" vertical="center" textRotation="90" wrapText="1"/>
    </xf>
    <xf numFmtId="0" fontId="37" fillId="0" borderId="33" xfId="2" applyFont="1" applyBorder="1" applyAlignment="1">
      <alignment horizontal="center" vertical="center" textRotation="90" wrapText="1"/>
    </xf>
    <xf numFmtId="0" fontId="37" fillId="0" borderId="36" xfId="2" applyFont="1" applyBorder="1" applyAlignment="1">
      <alignment horizontal="center" vertical="center" textRotation="90" wrapText="1"/>
    </xf>
    <xf numFmtId="0" fontId="37" fillId="0" borderId="127" xfId="2" applyFont="1" applyBorder="1" applyAlignment="1">
      <alignment horizontal="center" vertical="center" wrapText="1"/>
    </xf>
    <xf numFmtId="0" fontId="37" fillId="0" borderId="41" xfId="2" applyFont="1" applyBorder="1" applyAlignment="1">
      <alignment horizontal="center" vertical="center" wrapText="1"/>
    </xf>
    <xf numFmtId="0" fontId="37" fillId="0" borderId="44" xfId="2" applyFont="1" applyBorder="1" applyAlignment="1">
      <alignment horizontal="center" vertical="center" wrapText="1"/>
    </xf>
    <xf numFmtId="0" fontId="37" fillId="0" borderId="20" xfId="2" applyFont="1" applyBorder="1" applyAlignment="1">
      <alignment horizontal="center" vertical="center" wrapText="1"/>
    </xf>
    <xf numFmtId="0" fontId="37" fillId="0" borderId="47" xfId="2" applyFont="1" applyBorder="1" applyAlignment="1">
      <alignment horizontal="center" vertical="center" textRotation="90" wrapText="1"/>
    </xf>
    <xf numFmtId="0" fontId="37" fillId="0" borderId="74" xfId="2" applyFont="1" applyBorder="1" applyAlignment="1">
      <alignment horizontal="center" vertical="center" textRotation="90" wrapText="1"/>
    </xf>
    <xf numFmtId="0" fontId="37" fillId="0" borderId="20" xfId="2" applyFont="1" applyBorder="1" applyAlignment="1">
      <alignment horizontal="center" vertical="center" textRotation="90" wrapText="1"/>
    </xf>
    <xf numFmtId="0" fontId="37" fillId="0" borderId="27" xfId="2" applyFont="1" applyBorder="1" applyAlignment="1">
      <alignment horizontal="center" vertical="center" wrapText="1"/>
    </xf>
    <xf numFmtId="0" fontId="37" fillId="0" borderId="30" xfId="2" applyFont="1" applyBorder="1" applyAlignment="1">
      <alignment horizontal="center" vertical="center" wrapText="1"/>
    </xf>
    <xf numFmtId="0" fontId="37" fillId="0" borderId="42" xfId="2" applyFont="1" applyBorder="1" applyAlignment="1">
      <alignment horizontal="center" vertical="center" wrapText="1"/>
    </xf>
    <xf numFmtId="0" fontId="37" fillId="12" borderId="45" xfId="2" applyFont="1" applyFill="1" applyBorder="1" applyAlignment="1">
      <alignment horizontal="center" vertical="center" wrapText="1"/>
    </xf>
    <xf numFmtId="0" fontId="37" fillId="12" borderId="73" xfId="2" applyFont="1" applyFill="1" applyBorder="1" applyAlignment="1">
      <alignment horizontal="center" vertical="center" wrapText="1"/>
    </xf>
    <xf numFmtId="0" fontId="37" fillId="12" borderId="41" xfId="2" applyFont="1" applyFill="1" applyBorder="1" applyAlignment="1">
      <alignment horizontal="center" vertical="center" wrapText="1"/>
    </xf>
    <xf numFmtId="0" fontId="37" fillId="0" borderId="45" xfId="2" applyFont="1" applyBorder="1" applyAlignment="1">
      <alignment horizontal="center" vertical="center" wrapText="1"/>
    </xf>
    <xf numFmtId="0" fontId="37" fillId="0" borderId="3" xfId="2" applyFont="1" applyBorder="1" applyAlignment="1">
      <alignment horizontal="center" vertical="center" wrapText="1"/>
    </xf>
    <xf numFmtId="0" fontId="37" fillId="0" borderId="136" xfId="2" applyFont="1" applyBorder="1" applyAlignment="1">
      <alignment horizontal="left" vertical="center" wrapText="1"/>
    </xf>
    <xf numFmtId="0" fontId="37" fillId="0" borderId="92" xfId="2" applyFont="1" applyBorder="1" applyAlignment="1">
      <alignment horizontal="left" vertical="center" wrapText="1"/>
    </xf>
    <xf numFmtId="0" fontId="37" fillId="0" borderId="126" xfId="2" applyFont="1" applyBorder="1" applyAlignment="1">
      <alignment horizontal="left" vertical="center" wrapText="1"/>
    </xf>
    <xf numFmtId="0" fontId="37" fillId="6" borderId="47" xfId="2" applyFont="1" applyFill="1" applyBorder="1" applyAlignment="1">
      <alignment horizontal="center" vertical="center" textRotation="90" wrapText="1"/>
    </xf>
    <xf numFmtId="0" fontId="37" fillId="6" borderId="74" xfId="2" applyFont="1" applyFill="1" applyBorder="1" applyAlignment="1">
      <alignment horizontal="center" vertical="center" textRotation="90" wrapText="1"/>
    </xf>
    <xf numFmtId="0" fontId="37" fillId="6" borderId="20" xfId="2" applyFont="1" applyFill="1" applyBorder="1" applyAlignment="1">
      <alignment horizontal="center" vertical="center" textRotation="90" wrapText="1"/>
    </xf>
    <xf numFmtId="0" fontId="37" fillId="6" borderId="45" xfId="2" applyFont="1" applyFill="1" applyBorder="1" applyAlignment="1">
      <alignment horizontal="center" vertical="center" wrapText="1"/>
    </xf>
    <xf numFmtId="0" fontId="37" fillId="6" borderId="113" xfId="2" applyFont="1" applyFill="1" applyBorder="1" applyAlignment="1">
      <alignment horizontal="left" vertical="center" wrapText="1"/>
    </xf>
    <xf numFmtId="0" fontId="37" fillId="6" borderId="92" xfId="2" applyFont="1" applyFill="1" applyBorder="1" applyAlignment="1">
      <alignment horizontal="left" vertical="center" wrapText="1"/>
    </xf>
    <xf numFmtId="0" fontId="37" fillId="6" borderId="119" xfId="2" applyFont="1" applyFill="1" applyBorder="1" applyAlignment="1">
      <alignment horizontal="left" vertical="center" wrapText="1"/>
    </xf>
    <xf numFmtId="0" fontId="37" fillId="0" borderId="131" xfId="2" applyFont="1" applyBorder="1" applyAlignment="1">
      <alignment horizontal="center" vertical="center" wrapText="1"/>
    </xf>
    <xf numFmtId="0" fontId="37" fillId="0" borderId="123" xfId="2" applyFont="1" applyBorder="1" applyAlignment="1">
      <alignment horizontal="center" vertical="center" wrapText="1"/>
    </xf>
    <xf numFmtId="0" fontId="37" fillId="0" borderId="6" xfId="2" applyFont="1" applyBorder="1" applyAlignment="1">
      <alignment horizontal="center" vertical="center" wrapText="1"/>
    </xf>
    <xf numFmtId="0" fontId="37" fillId="0" borderId="39" xfId="2" applyFont="1" applyBorder="1" applyAlignment="1">
      <alignment horizontal="center" vertical="center" wrapText="1"/>
    </xf>
    <xf numFmtId="164" fontId="35" fillId="10" borderId="34" xfId="2" applyNumberFormat="1" applyFont="1" applyFill="1" applyBorder="1" applyAlignment="1">
      <alignment horizontal="center" vertical="top"/>
    </xf>
    <xf numFmtId="164" fontId="35" fillId="10" borderId="33" xfId="2" applyNumberFormat="1" applyFont="1" applyFill="1" applyBorder="1" applyAlignment="1">
      <alignment horizontal="center" vertical="top"/>
    </xf>
    <xf numFmtId="164" fontId="35" fillId="10" borderId="36" xfId="2" applyNumberFormat="1" applyFont="1" applyFill="1" applyBorder="1" applyAlignment="1">
      <alignment horizontal="center" vertical="top"/>
    </xf>
    <xf numFmtId="0" fontId="19" fillId="0" borderId="153" xfId="2" applyFont="1" applyBorder="1" applyAlignment="1">
      <alignment horizontal="left" vertical="top" wrapText="1"/>
    </xf>
    <xf numFmtId="0" fontId="19" fillId="0" borderId="0" xfId="2" applyFont="1" applyBorder="1" applyAlignment="1">
      <alignment horizontal="left" vertical="top" wrapText="1"/>
    </xf>
    <xf numFmtId="0" fontId="25" fillId="0" borderId="147" xfId="0" applyFont="1" applyBorder="1" applyAlignment="1">
      <alignment horizontal="center"/>
    </xf>
    <xf numFmtId="0" fontId="25" fillId="0" borderId="156" xfId="0" applyFont="1" applyBorder="1" applyAlignment="1">
      <alignment horizontal="center"/>
    </xf>
    <xf numFmtId="0" fontId="30" fillId="0" borderId="150" xfId="0" applyFont="1" applyBorder="1" applyAlignment="1">
      <alignment horizontal="center"/>
    </xf>
    <xf numFmtId="17" fontId="37" fillId="0" borderId="147" xfId="2" applyNumberFormat="1" applyFont="1" applyBorder="1" applyAlignment="1">
      <alignment horizontal="center" vertical="center"/>
    </xf>
    <xf numFmtId="0" fontId="37" fillId="0" borderId="147" xfId="2" applyFont="1" applyBorder="1" applyAlignment="1">
      <alignment horizontal="center" vertical="center"/>
    </xf>
    <xf numFmtId="0" fontId="28" fillId="0" borderId="27" xfId="0" applyFont="1" applyBorder="1" applyAlignment="1">
      <alignment horizontal="center" wrapText="1"/>
    </xf>
    <xf numFmtId="0" fontId="28" fillId="0" borderId="147" xfId="0" applyFont="1" applyBorder="1" applyAlignment="1">
      <alignment horizontal="center" wrapText="1"/>
    </xf>
    <xf numFmtId="0" fontId="28" fillId="0" borderId="42" xfId="0" applyFont="1" applyBorder="1" applyAlignment="1">
      <alignment horizontal="center" wrapText="1"/>
    </xf>
    <xf numFmtId="0" fontId="28" fillId="0" borderId="156" xfId="0" applyFont="1" applyBorder="1" applyAlignment="1">
      <alignment horizontal="center" wrapText="1"/>
    </xf>
    <xf numFmtId="0" fontId="29" fillId="0" borderId="4" xfId="0" applyFont="1" applyBorder="1" applyAlignment="1">
      <alignment horizontal="center" vertical="top"/>
    </xf>
    <xf numFmtId="0" fontId="29" fillId="0" borderId="150" xfId="0" applyFont="1" applyBorder="1" applyAlignment="1">
      <alignment horizontal="center" vertical="top"/>
    </xf>
    <xf numFmtId="0" fontId="39" fillId="0" borderId="44" xfId="2" applyFont="1" applyBorder="1" applyAlignment="1">
      <alignment horizontal="center" vertical="top" wrapText="1"/>
    </xf>
    <xf numFmtId="0" fontId="39" fillId="0" borderId="74" xfId="2" applyFont="1" applyBorder="1" applyAlignment="1">
      <alignment horizontal="center" vertical="top" wrapText="1"/>
    </xf>
    <xf numFmtId="9" fontId="24" fillId="16" borderId="26" xfId="3" applyFont="1" applyFill="1" applyBorder="1" applyAlignment="1">
      <alignment horizontal="center" vertical="center"/>
    </xf>
    <xf numFmtId="9" fontId="24" fillId="16" borderId="117" xfId="3" applyFont="1" applyFill="1" applyBorder="1" applyAlignment="1">
      <alignment horizontal="center" vertical="center"/>
    </xf>
    <xf numFmtId="9" fontId="24" fillId="2" borderId="26" xfId="3" applyFont="1" applyFill="1" applyBorder="1" applyAlignment="1">
      <alignment horizontal="center" vertical="center"/>
    </xf>
    <xf numFmtId="9" fontId="24" fillId="2" borderId="117" xfId="3" applyFont="1" applyFill="1" applyBorder="1" applyAlignment="1">
      <alignment horizontal="center" vertical="center"/>
    </xf>
    <xf numFmtId="9" fontId="24" fillId="0" borderId="26" xfId="3" applyFont="1" applyFill="1" applyBorder="1" applyAlignment="1">
      <alignment horizontal="center" vertical="center"/>
    </xf>
    <xf numFmtId="9" fontId="24" fillId="0" borderId="31" xfId="3" applyFont="1" applyFill="1" applyBorder="1" applyAlignment="1">
      <alignment horizontal="center" vertical="center"/>
    </xf>
    <xf numFmtId="9" fontId="24" fillId="0" borderId="117" xfId="3" applyFont="1" applyFill="1" applyBorder="1" applyAlignment="1">
      <alignment horizontal="center" vertical="center"/>
    </xf>
    <xf numFmtId="0" fontId="39" fillId="0" borderId="108" xfId="2" applyFont="1" applyBorder="1" applyAlignment="1">
      <alignment horizontal="left" vertical="top" wrapText="1"/>
    </xf>
    <xf numFmtId="0" fontId="39" fillId="0" borderId="74" xfId="2" applyFont="1" applyBorder="1" applyAlignment="1">
      <alignment horizontal="left" vertical="top" wrapText="1"/>
    </xf>
    <xf numFmtId="0" fontId="39" fillId="0" borderId="43" xfId="2" applyFont="1" applyBorder="1" applyAlignment="1">
      <alignment horizontal="left" vertical="top" wrapText="1"/>
    </xf>
    <xf numFmtId="9" fontId="24" fillId="16" borderId="109" xfId="3" applyFont="1" applyFill="1" applyBorder="1" applyAlignment="1">
      <alignment horizontal="center" vertical="center"/>
    </xf>
    <xf numFmtId="9" fontId="24" fillId="16" borderId="103" xfId="3" applyFont="1" applyFill="1" applyBorder="1" applyAlignment="1">
      <alignment horizontal="center" vertical="center"/>
    </xf>
    <xf numFmtId="9" fontId="24" fillId="0" borderId="127" xfId="3" applyFont="1" applyFill="1" applyBorder="1" applyAlignment="1">
      <alignment horizontal="center" vertical="top" wrapText="1"/>
    </xf>
    <xf numFmtId="9" fontId="24" fillId="0" borderId="73" xfId="3" applyFont="1" applyFill="1" applyBorder="1" applyAlignment="1">
      <alignment horizontal="center" vertical="top" wrapText="1"/>
    </xf>
    <xf numFmtId="9" fontId="24" fillId="0" borderId="69" xfId="3" applyFont="1" applyFill="1" applyBorder="1" applyAlignment="1">
      <alignment horizontal="center" vertical="top" wrapText="1"/>
    </xf>
    <xf numFmtId="9" fontId="24" fillId="2" borderId="127" xfId="3" applyFont="1" applyFill="1" applyBorder="1" applyAlignment="1">
      <alignment horizontal="center" vertical="top" wrapText="1"/>
    </xf>
    <xf numFmtId="9" fontId="24" fillId="2" borderId="73" xfId="3" applyFont="1" applyFill="1" applyBorder="1" applyAlignment="1">
      <alignment horizontal="center" vertical="top" wrapText="1"/>
    </xf>
    <xf numFmtId="9" fontId="24" fillId="2" borderId="69" xfId="3" applyFont="1" applyFill="1" applyBorder="1" applyAlignment="1">
      <alignment horizontal="center" vertical="top" wrapText="1"/>
    </xf>
    <xf numFmtId="9" fontId="24" fillId="0" borderId="31" xfId="3" applyFont="1" applyFill="1" applyBorder="1" applyAlignment="1">
      <alignment horizontal="center" vertical="center" wrapText="1"/>
    </xf>
    <xf numFmtId="9" fontId="24" fillId="0" borderId="117" xfId="3" applyFont="1" applyFill="1" applyBorder="1" applyAlignment="1">
      <alignment horizontal="center" vertical="center" wrapText="1"/>
    </xf>
    <xf numFmtId="9" fontId="23" fillId="14" borderId="45" xfId="3" applyFont="1" applyFill="1" applyBorder="1" applyAlignment="1">
      <alignment horizontal="center" vertical="center" wrapText="1"/>
    </xf>
    <xf numFmtId="9" fontId="23" fillId="14" borderId="73" xfId="3" applyFont="1" applyFill="1" applyBorder="1" applyAlignment="1">
      <alignment horizontal="center" vertical="center" wrapText="1"/>
    </xf>
    <xf numFmtId="9" fontId="24" fillId="2" borderId="127" xfId="3" applyFont="1" applyFill="1" applyBorder="1" applyAlignment="1">
      <alignment horizontal="center" vertical="center" wrapText="1"/>
    </xf>
    <xf numFmtId="9" fontId="24" fillId="2" borderId="69" xfId="3" applyFont="1" applyFill="1" applyBorder="1" applyAlignment="1">
      <alignment horizontal="center" vertical="center" wrapText="1"/>
    </xf>
    <xf numFmtId="0" fontId="37" fillId="6" borderId="76" xfId="2" applyFont="1" applyFill="1" applyBorder="1" applyAlignment="1">
      <alignment horizontal="center" vertical="center" wrapText="1"/>
    </xf>
    <xf numFmtId="0" fontId="37" fillId="6" borderId="94" xfId="2" applyFont="1" applyFill="1" applyBorder="1" applyAlignment="1">
      <alignment horizontal="center" vertical="center" wrapText="1"/>
    </xf>
    <xf numFmtId="0" fontId="37" fillId="6" borderId="107" xfId="2" applyFont="1" applyFill="1" applyBorder="1" applyAlignment="1">
      <alignment horizontal="center" vertical="center" wrapText="1"/>
    </xf>
    <xf numFmtId="0" fontId="37" fillId="6" borderId="123" xfId="2" applyFont="1" applyFill="1" applyBorder="1" applyAlignment="1">
      <alignment horizontal="center" vertical="center" wrapText="1"/>
    </xf>
    <xf numFmtId="0" fontId="37" fillId="6" borderId="151" xfId="2" applyFont="1" applyFill="1" applyBorder="1" applyAlignment="1">
      <alignment horizontal="left" vertical="center" wrapText="1"/>
    </xf>
    <xf numFmtId="0" fontId="37" fillId="6" borderId="152" xfId="2" applyFont="1" applyFill="1" applyBorder="1" applyAlignment="1">
      <alignment horizontal="left" vertical="center" wrapText="1"/>
    </xf>
    <xf numFmtId="0" fontId="37" fillId="6" borderId="149" xfId="2" applyFont="1" applyFill="1" applyBorder="1" applyAlignment="1">
      <alignment horizontal="left" vertical="center" wrapText="1"/>
    </xf>
    <xf numFmtId="0" fontId="37" fillId="6" borderId="145" xfId="2" applyFont="1" applyFill="1" applyBorder="1" applyAlignment="1">
      <alignment horizontal="left" vertical="center" wrapText="1"/>
    </xf>
    <xf numFmtId="0" fontId="37" fillId="0" borderId="43" xfId="2" applyFont="1" applyBorder="1" applyAlignment="1">
      <alignment horizontal="center" vertical="center" wrapText="1"/>
    </xf>
    <xf numFmtId="0" fontId="37" fillId="0" borderId="73" xfId="2" applyFont="1" applyBorder="1" applyAlignment="1">
      <alignment horizontal="center" vertical="center" wrapText="1"/>
    </xf>
    <xf numFmtId="0" fontId="37" fillId="0" borderId="69" xfId="2" applyFont="1" applyBorder="1" applyAlignment="1">
      <alignment horizontal="center" vertical="center" wrapText="1"/>
    </xf>
    <xf numFmtId="0" fontId="37" fillId="0" borderId="74" xfId="2" applyFont="1" applyBorder="1" applyAlignment="1">
      <alignment horizontal="center" vertical="center" wrapText="1"/>
    </xf>
    <xf numFmtId="0" fontId="24" fillId="0" borderId="41" xfId="2" applyFont="1" applyBorder="1" applyAlignment="1">
      <alignment horizontal="center" vertical="center" wrapText="1"/>
    </xf>
    <xf numFmtId="0" fontId="24" fillId="0" borderId="39" xfId="2" applyFont="1" applyBorder="1" applyAlignment="1">
      <alignment horizontal="center" vertical="center" wrapText="1"/>
    </xf>
    <xf numFmtId="0" fontId="24" fillId="0" borderId="112" xfId="2" applyFont="1" applyBorder="1" applyAlignment="1">
      <alignment horizontal="left" vertical="center" wrapText="1"/>
    </xf>
    <xf numFmtId="0" fontId="24" fillId="0" borderId="92" xfId="2" applyFont="1" applyBorder="1" applyAlignment="1">
      <alignment horizontal="left" vertical="center" wrapText="1"/>
    </xf>
    <xf numFmtId="0" fontId="24" fillId="0" borderId="114" xfId="2" applyFont="1" applyBorder="1" applyAlignment="1">
      <alignment horizontal="left" vertical="center" wrapText="1"/>
    </xf>
    <xf numFmtId="0" fontId="37" fillId="0" borderId="112" xfId="2" applyFont="1" applyBorder="1" applyAlignment="1">
      <alignment horizontal="left" vertical="center" wrapText="1"/>
    </xf>
    <xf numFmtId="0" fontId="38" fillId="0" borderId="9" xfId="2" applyFont="1" applyBorder="1" applyAlignment="1">
      <alignment horizontal="center" vertical="center" wrapText="1"/>
    </xf>
    <xf numFmtId="0" fontId="37" fillId="6" borderId="104" xfId="2" applyFont="1" applyFill="1" applyBorder="1" applyAlignment="1">
      <alignment horizontal="center" vertical="center" wrapText="1"/>
    </xf>
    <xf numFmtId="0" fontId="37" fillId="6" borderId="112" xfId="2" applyFont="1" applyFill="1" applyBorder="1" applyAlignment="1">
      <alignment horizontal="left" vertical="center" wrapText="1"/>
    </xf>
    <xf numFmtId="0" fontId="37" fillId="6" borderId="126" xfId="2" applyFont="1" applyFill="1" applyBorder="1" applyAlignment="1">
      <alignment horizontal="left" vertical="center" wrapText="1"/>
    </xf>
    <xf numFmtId="0" fontId="38" fillId="0" borderId="111" xfId="2" applyFont="1" applyBorder="1" applyAlignment="1">
      <alignment horizontal="center" vertical="center" wrapText="1"/>
    </xf>
    <xf numFmtId="0" fontId="37" fillId="6" borderId="131" xfId="2" applyFont="1" applyFill="1" applyBorder="1" applyAlignment="1">
      <alignment horizontal="center" vertical="center" wrapText="1"/>
    </xf>
    <xf numFmtId="0" fontId="37" fillId="6" borderId="136" xfId="2" applyFont="1" applyFill="1" applyBorder="1" applyAlignment="1">
      <alignment horizontal="left" vertical="center" wrapText="1"/>
    </xf>
    <xf numFmtId="0" fontId="37" fillId="6" borderId="47" xfId="2" applyFont="1" applyFill="1" applyBorder="1" applyAlignment="1">
      <alignment horizontal="center" vertical="center" wrapText="1"/>
    </xf>
    <xf numFmtId="0" fontId="37" fillId="6" borderId="43" xfId="2" applyFont="1" applyFill="1" applyBorder="1" applyAlignment="1">
      <alignment horizontal="center" vertical="center" wrapText="1"/>
    </xf>
    <xf numFmtId="0" fontId="37" fillId="0" borderId="79" xfId="2" applyFont="1" applyBorder="1" applyAlignment="1">
      <alignment horizontal="left" vertical="center" wrapText="1"/>
    </xf>
    <xf numFmtId="0" fontId="37" fillId="0" borderId="105" xfId="2" applyFont="1" applyBorder="1" applyAlignment="1">
      <alignment horizontal="left" vertical="center" wrapText="1"/>
    </xf>
    <xf numFmtId="0" fontId="37" fillId="0" borderId="95" xfId="2" applyFont="1" applyBorder="1" applyAlignment="1">
      <alignment horizontal="left" vertical="center" wrapText="1"/>
    </xf>
    <xf numFmtId="0" fontId="37" fillId="0" borderId="124" xfId="2" applyFont="1" applyBorder="1" applyAlignment="1">
      <alignment horizontal="left" vertical="center" wrapText="1"/>
    </xf>
    <xf numFmtId="0" fontId="38" fillId="0" borderId="75" xfId="2" applyFont="1" applyBorder="1" applyAlignment="1">
      <alignment horizontal="center" vertical="center" wrapText="1"/>
    </xf>
    <xf numFmtId="0" fontId="37" fillId="6" borderId="47" xfId="2" applyFont="1" applyFill="1" applyBorder="1" applyAlignment="1">
      <alignment horizontal="center" vertical="top" textRotation="90" wrapText="1"/>
    </xf>
    <xf numFmtId="0" fontId="37" fillId="6" borderId="74" xfId="2" applyFont="1" applyFill="1" applyBorder="1" applyAlignment="1">
      <alignment horizontal="center" vertical="top" textRotation="90" wrapText="1"/>
    </xf>
    <xf numFmtId="0" fontId="37" fillId="6" borderId="20" xfId="2" applyFont="1" applyFill="1" applyBorder="1" applyAlignment="1">
      <alignment horizontal="center" vertical="top" textRotation="90" wrapText="1"/>
    </xf>
    <xf numFmtId="0" fontId="37" fillId="6" borderId="138" xfId="2" applyFont="1" applyFill="1" applyBorder="1" applyAlignment="1">
      <alignment horizontal="left" vertical="center" wrapText="1"/>
    </xf>
    <xf numFmtId="0" fontId="37" fillId="6" borderId="95" xfId="2" applyFont="1" applyFill="1" applyBorder="1" applyAlignment="1">
      <alignment horizontal="left" vertical="center" wrapText="1"/>
    </xf>
    <xf numFmtId="0" fontId="37" fillId="6" borderId="124" xfId="2" applyFont="1" applyFill="1" applyBorder="1" applyAlignment="1">
      <alignment horizontal="left" vertical="center" wrapText="1"/>
    </xf>
    <xf numFmtId="0" fontId="38" fillId="0" borderId="106" xfId="2" applyFont="1" applyBorder="1" applyAlignment="1">
      <alignment horizontal="center" vertical="center" wrapText="1"/>
    </xf>
    <xf numFmtId="0" fontId="38" fillId="0" borderId="125" xfId="2" applyFont="1" applyBorder="1" applyAlignment="1">
      <alignment horizontal="center" vertical="center" wrapText="1"/>
    </xf>
    <xf numFmtId="0" fontId="38" fillId="0" borderId="98" xfId="2" applyFont="1" applyBorder="1" applyAlignment="1">
      <alignment horizontal="center" vertical="center" wrapText="1"/>
    </xf>
    <xf numFmtId="15" fontId="14" fillId="0" borderId="23" xfId="2" applyNumberFormat="1" applyFont="1" applyBorder="1" applyAlignment="1">
      <alignment horizontal="left" vertical="center"/>
    </xf>
    <xf numFmtId="15" fontId="14" fillId="0" borderId="24" xfId="2" applyNumberFormat="1" applyFont="1" applyBorder="1" applyAlignment="1">
      <alignment horizontal="left" vertical="center"/>
    </xf>
    <xf numFmtId="0" fontId="37" fillId="6" borderId="41" xfId="2" applyFont="1" applyFill="1" applyBorder="1" applyAlignment="1">
      <alignment horizontal="center" vertical="center" wrapText="1"/>
    </xf>
    <xf numFmtId="0" fontId="37" fillId="6" borderId="39" xfId="2" applyFont="1" applyFill="1" applyBorder="1" applyAlignment="1">
      <alignment horizontal="center" vertical="center" wrapText="1"/>
    </xf>
    <xf numFmtId="0" fontId="13" fillId="0" borderId="39" xfId="2" applyFont="1" applyBorder="1" applyAlignment="1">
      <alignment horizontal="center" vertical="center"/>
    </xf>
    <xf numFmtId="0" fontId="13" fillId="0" borderId="23" xfId="2" applyFont="1" applyBorder="1" applyAlignment="1">
      <alignment horizontal="center" vertical="center"/>
    </xf>
    <xf numFmtId="0" fontId="37" fillId="6" borderId="105" xfId="2" applyFont="1" applyFill="1" applyBorder="1" applyAlignment="1">
      <alignment horizontal="left" vertical="center" wrapText="1"/>
    </xf>
    <xf numFmtId="0" fontId="37" fillId="6" borderId="108" xfId="2" applyFont="1" applyFill="1" applyBorder="1" applyAlignment="1">
      <alignment horizontal="left" vertical="center" wrapText="1"/>
    </xf>
    <xf numFmtId="0" fontId="37" fillId="6" borderId="6" xfId="2" applyFont="1" applyFill="1" applyBorder="1" applyAlignment="1">
      <alignment horizontal="center" vertical="center" wrapText="1"/>
    </xf>
    <xf numFmtId="0" fontId="37" fillId="6" borderId="3" xfId="2" applyFont="1" applyFill="1" applyBorder="1" applyAlignment="1">
      <alignment horizontal="center" vertical="center" wrapText="1"/>
    </xf>
    <xf numFmtId="0" fontId="17" fillId="4" borderId="21" xfId="2" applyFont="1" applyFill="1" applyBorder="1" applyAlignment="1">
      <alignment horizontal="center" vertical="center" wrapText="1"/>
    </xf>
    <xf numFmtId="0" fontId="17" fillId="4" borderId="38" xfId="2" applyFont="1" applyFill="1" applyBorder="1" applyAlignment="1">
      <alignment horizontal="center" vertical="center" wrapText="1"/>
    </xf>
    <xf numFmtId="0" fontId="37" fillId="5" borderId="158" xfId="2" applyFont="1" applyFill="1" applyBorder="1" applyAlignment="1">
      <alignment horizontal="center" vertical="center" wrapText="1"/>
    </xf>
    <xf numFmtId="0" fontId="37" fillId="5" borderId="23" xfId="2" applyFont="1" applyFill="1" applyBorder="1" applyAlignment="1">
      <alignment horizontal="center" vertical="center" wrapText="1"/>
    </xf>
    <xf numFmtId="0" fontId="37" fillId="6" borderId="144" xfId="2" applyFont="1" applyFill="1" applyBorder="1" applyAlignment="1">
      <alignment horizontal="left" vertical="center" wrapText="1"/>
    </xf>
    <xf numFmtId="0" fontId="37" fillId="6" borderId="114" xfId="2" applyFont="1" applyFill="1" applyBorder="1" applyAlignment="1">
      <alignment horizontal="left" vertical="center" wrapText="1"/>
    </xf>
    <xf numFmtId="0" fontId="37" fillId="0" borderId="104" xfId="2" applyFont="1" applyBorder="1" applyAlignment="1">
      <alignment horizontal="center" vertical="center" wrapText="1"/>
    </xf>
    <xf numFmtId="0" fontId="37" fillId="0" borderId="89" xfId="2" applyFont="1" applyBorder="1" applyAlignment="1">
      <alignment horizontal="center" vertical="center" wrapText="1"/>
    </xf>
    <xf numFmtId="0" fontId="37" fillId="0" borderId="114" xfId="2" applyFont="1" applyBorder="1" applyAlignment="1">
      <alignment horizontal="left" vertical="center" wrapText="1"/>
    </xf>
    <xf numFmtId="0" fontId="37" fillId="0" borderId="94" xfId="2" applyFont="1" applyBorder="1" applyAlignment="1">
      <alignment horizontal="center" vertical="center" wrapText="1"/>
    </xf>
    <xf numFmtId="0" fontId="37" fillId="0" borderId="113" xfId="2" applyFont="1" applyBorder="1" applyAlignment="1">
      <alignment horizontal="left" vertical="center" wrapText="1"/>
    </xf>
    <xf numFmtId="0" fontId="38" fillId="0" borderId="13" xfId="2" applyFont="1" applyBorder="1" applyAlignment="1">
      <alignment horizontal="left" vertical="center" wrapText="1"/>
    </xf>
    <xf numFmtId="0" fontId="38" fillId="0" borderId="146" xfId="2" applyFont="1" applyBorder="1" applyAlignment="1">
      <alignment horizontal="left" vertical="center" wrapText="1"/>
    </xf>
    <xf numFmtId="0" fontId="37" fillId="6" borderId="43" xfId="2" applyFont="1" applyFill="1" applyBorder="1" applyAlignment="1">
      <alignment horizontal="center" vertical="center" textRotation="90" wrapText="1"/>
    </xf>
    <xf numFmtId="0" fontId="37" fillId="6" borderId="79" xfId="2" applyFont="1" applyFill="1" applyBorder="1" applyAlignment="1">
      <alignment horizontal="left" vertical="center" wrapText="1"/>
    </xf>
    <xf numFmtId="0" fontId="37" fillId="0" borderId="148" xfId="2" applyFont="1" applyBorder="1" applyAlignment="1">
      <alignment horizontal="center" vertical="center" wrapText="1"/>
    </xf>
    <xf numFmtId="0" fontId="37" fillId="0" borderId="18" xfId="2" applyFont="1" applyBorder="1" applyAlignment="1">
      <alignment horizontal="center" vertical="center" wrapText="1"/>
    </xf>
    <xf numFmtId="0" fontId="37" fillId="3" borderId="47" xfId="2" applyFont="1" applyFill="1" applyBorder="1" applyAlignment="1">
      <alignment horizontal="center" vertical="center" textRotation="90" wrapText="1"/>
    </xf>
    <xf numFmtId="0" fontId="37" fillId="3" borderId="74" xfId="2" applyFont="1" applyFill="1" applyBorder="1" applyAlignment="1">
      <alignment horizontal="center" vertical="center" textRotation="90" wrapText="1"/>
    </xf>
    <xf numFmtId="0" fontId="37" fillId="3" borderId="20" xfId="2" applyFont="1" applyFill="1" applyBorder="1" applyAlignment="1">
      <alignment horizontal="center" vertical="center" textRotation="90" wrapText="1"/>
    </xf>
    <xf numFmtId="9" fontId="24" fillId="0" borderId="127" xfId="3" applyFont="1" applyFill="1" applyBorder="1" applyAlignment="1">
      <alignment horizontal="center" vertical="center"/>
    </xf>
    <xf numFmtId="9" fontId="24" fillId="0" borderId="69" xfId="3" applyFont="1" applyFill="1" applyBorder="1" applyAlignment="1">
      <alignment horizontal="center" vertical="center"/>
    </xf>
    <xf numFmtId="9" fontId="24" fillId="0" borderId="73" xfId="3" applyFont="1" applyFill="1" applyBorder="1" applyAlignment="1">
      <alignment horizontal="center" vertical="center"/>
    </xf>
    <xf numFmtId="9" fontId="24" fillId="0" borderId="41" xfId="3" applyFont="1" applyFill="1" applyBorder="1" applyAlignment="1">
      <alignment horizontal="center" vertical="center"/>
    </xf>
    <xf numFmtId="9" fontId="24" fillId="2" borderId="46" xfId="3" applyFont="1" applyFill="1" applyBorder="1" applyAlignment="1">
      <alignment horizontal="center" vertical="center" wrapText="1"/>
    </xf>
    <xf numFmtId="9" fontId="24" fillId="2" borderId="117" xfId="3" applyFont="1" applyFill="1" applyBorder="1" applyAlignment="1">
      <alignment horizontal="center" vertical="center" wrapText="1"/>
    </xf>
    <xf numFmtId="0" fontId="22" fillId="0" borderId="119" xfId="2" applyFont="1" applyBorder="1" applyAlignment="1">
      <alignment horizontal="center"/>
    </xf>
    <xf numFmtId="0" fontId="22" fillId="0" borderId="112" xfId="2" applyFont="1" applyBorder="1" applyAlignment="1">
      <alignment horizontal="center"/>
    </xf>
    <xf numFmtId="0" fontId="22" fillId="0" borderId="120" xfId="2" applyFont="1" applyBorder="1" applyAlignment="1">
      <alignment horizontal="center"/>
    </xf>
    <xf numFmtId="0" fontId="22" fillId="0" borderId="121" xfId="2" applyFont="1" applyBorder="1" applyAlignment="1">
      <alignment horizontal="center"/>
    </xf>
    <xf numFmtId="0" fontId="22" fillId="0" borderId="30" xfId="2" applyFont="1" applyBorder="1" applyAlignment="1">
      <alignment horizontal="center"/>
    </xf>
    <xf numFmtId="9" fontId="24" fillId="2" borderId="73" xfId="3" applyFont="1" applyFill="1" applyBorder="1" applyAlignment="1">
      <alignment horizontal="center" vertical="top"/>
    </xf>
    <xf numFmtId="9" fontId="24" fillId="2" borderId="69" xfId="3" applyFont="1" applyFill="1" applyBorder="1" applyAlignment="1">
      <alignment horizontal="center" vertical="top"/>
    </xf>
    <xf numFmtId="9" fontId="24" fillId="2" borderId="127" xfId="3" applyFont="1" applyFill="1" applyBorder="1" applyAlignment="1">
      <alignment horizontal="center" vertical="top"/>
    </xf>
    <xf numFmtId="9" fontId="24" fillId="0" borderId="73" xfId="3" applyFont="1" applyFill="1" applyBorder="1" applyAlignment="1">
      <alignment horizontal="center" vertical="center" wrapText="1"/>
    </xf>
    <xf numFmtId="9" fontId="24" fillId="0" borderId="69" xfId="3" applyFont="1" applyFill="1" applyBorder="1" applyAlignment="1">
      <alignment horizontal="center" vertical="center" wrapText="1"/>
    </xf>
    <xf numFmtId="9" fontId="24" fillId="2" borderId="45" xfId="3" applyFont="1" applyFill="1" applyBorder="1" applyAlignment="1">
      <alignment horizontal="center" vertical="center"/>
    </xf>
    <xf numFmtId="9" fontId="24" fillId="2" borderId="73" xfId="3" applyFont="1" applyFill="1" applyBorder="1" applyAlignment="1">
      <alignment horizontal="center" vertical="center"/>
    </xf>
    <xf numFmtId="9" fontId="24" fillId="2" borderId="41" xfId="3" applyFont="1" applyFill="1" applyBorder="1" applyAlignment="1">
      <alignment horizontal="center" vertical="center"/>
    </xf>
    <xf numFmtId="0" fontId="37" fillId="0" borderId="144" xfId="2" applyFont="1" applyBorder="1" applyAlignment="1">
      <alignment horizontal="left" vertical="center" wrapText="1"/>
    </xf>
    <xf numFmtId="0" fontId="37" fillId="0" borderId="145" xfId="2" applyFont="1" applyBorder="1" applyAlignment="1">
      <alignment horizontal="left" vertical="center" wrapText="1"/>
    </xf>
    <xf numFmtId="0" fontId="37" fillId="0" borderId="47" xfId="2" applyFont="1" applyBorder="1" applyAlignment="1">
      <alignment horizontal="center" vertical="center" wrapText="1"/>
    </xf>
    <xf numFmtId="0" fontId="39" fillId="0" borderId="47" xfId="2" applyFont="1" applyBorder="1" applyAlignment="1">
      <alignment horizontal="center" vertical="top" wrapText="1"/>
    </xf>
    <xf numFmtId="0" fontId="34" fillId="7" borderId="77" xfId="0" applyFont="1" applyFill="1" applyBorder="1" applyAlignment="1">
      <alignment horizontal="center" vertical="center"/>
    </xf>
    <xf numFmtId="0" fontId="34" fillId="7" borderId="116" xfId="0" applyFont="1" applyFill="1" applyBorder="1" applyAlignment="1">
      <alignment horizontal="center" vertical="center"/>
    </xf>
    <xf numFmtId="0" fontId="34" fillId="15" borderId="76" xfId="0" applyFont="1" applyFill="1" applyBorder="1" applyAlignment="1">
      <alignment horizontal="center" vertical="center"/>
    </xf>
    <xf numFmtId="0" fontId="34" fillId="15" borderId="89" xfId="0" applyFont="1" applyFill="1" applyBorder="1" applyAlignment="1">
      <alignment horizontal="center" vertical="center"/>
    </xf>
    <xf numFmtId="0" fontId="36" fillId="0" borderId="21" xfId="0" applyFont="1" applyBorder="1" applyAlignment="1">
      <alignment horizontal="right"/>
    </xf>
    <xf numFmtId="0" fontId="36" fillId="0" borderId="158" xfId="0" applyFont="1" applyBorder="1" applyAlignment="1">
      <alignment horizontal="right"/>
    </xf>
    <xf numFmtId="0" fontId="34" fillId="7" borderId="32" xfId="0" applyFont="1" applyFill="1" applyBorder="1" applyAlignment="1">
      <alignment horizontal="center" wrapText="1"/>
    </xf>
    <xf numFmtId="0" fontId="34" fillId="7" borderId="0" xfId="0" applyFont="1" applyFill="1" applyBorder="1" applyAlignment="1">
      <alignment horizontal="center" wrapText="1"/>
    </xf>
    <xf numFmtId="0" fontId="34" fillId="17" borderId="76" xfId="0" applyFont="1" applyFill="1" applyBorder="1" applyAlignment="1">
      <alignment horizontal="center" vertical="center"/>
    </xf>
    <xf numFmtId="0" fontId="34" fillId="17" borderId="89" xfId="0" applyFont="1" applyFill="1" applyBorder="1" applyAlignment="1">
      <alignment horizontal="center" vertical="center"/>
    </xf>
    <xf numFmtId="0" fontId="34" fillId="17" borderId="77" xfId="0" applyFont="1" applyFill="1" applyBorder="1" applyAlignment="1">
      <alignment horizontal="center" vertical="center"/>
    </xf>
    <xf numFmtId="0" fontId="34" fillId="17" borderId="116" xfId="0" applyFont="1" applyFill="1" applyBorder="1" applyAlignment="1">
      <alignment horizontal="center" vertical="center"/>
    </xf>
    <xf numFmtId="0" fontId="34" fillId="17" borderId="159" xfId="0" applyFont="1" applyFill="1" applyBorder="1" applyAlignment="1">
      <alignment horizontal="center" wrapText="1"/>
    </xf>
    <xf numFmtId="0" fontId="34" fillId="17" borderId="29" xfId="0" applyFont="1" applyFill="1" applyBorder="1" applyAlignment="1">
      <alignment horizontal="center" wrapText="1"/>
    </xf>
    <xf numFmtId="0" fontId="36" fillId="0" borderId="21" xfId="0" applyFont="1" applyBorder="1" applyAlignment="1">
      <alignment horizontal="center"/>
    </xf>
    <xf numFmtId="0" fontId="36" fillId="0" borderId="158" xfId="0" applyFont="1" applyBorder="1" applyAlignment="1">
      <alignment horizontal="center"/>
    </xf>
    <xf numFmtId="0" fontId="45" fillId="0" borderId="0" xfId="6" applyAlignment="1">
      <alignment horizontal="left" vertical="center" wrapText="1"/>
    </xf>
    <xf numFmtId="0" fontId="45" fillId="3" borderId="27" xfId="6" applyFill="1" applyBorder="1" applyAlignment="1">
      <alignment horizontal="center" vertical="center"/>
    </xf>
    <xf numFmtId="0" fontId="45" fillId="3" borderId="147" xfId="6" applyFill="1" applyBorder="1" applyAlignment="1">
      <alignment horizontal="center" vertical="center"/>
    </xf>
    <xf numFmtId="0" fontId="45" fillId="3" borderId="18" xfId="6" applyFill="1" applyBorder="1" applyAlignment="1">
      <alignment horizontal="center" vertical="center"/>
    </xf>
    <xf numFmtId="0" fontId="45" fillId="3" borderId="40" xfId="6" applyFill="1" applyBorder="1" applyAlignment="1">
      <alignment horizontal="center" vertical="center"/>
    </xf>
    <xf numFmtId="0" fontId="47" fillId="3" borderId="21" xfId="6" applyFont="1" applyFill="1" applyBorder="1" applyAlignment="1">
      <alignment horizontal="center" vertical="center"/>
    </xf>
    <xf numFmtId="0" fontId="47" fillId="3" borderId="38" xfId="6" applyFont="1" applyFill="1" applyBorder="1" applyAlignment="1">
      <alignment horizontal="center" vertical="center"/>
    </xf>
    <xf numFmtId="0" fontId="47" fillId="3" borderId="29" xfId="6" applyFont="1" applyFill="1" applyBorder="1" applyAlignment="1">
      <alignment horizontal="center" vertical="center"/>
    </xf>
    <xf numFmtId="0" fontId="47" fillId="3" borderId="21" xfId="6" applyFont="1" applyFill="1" applyBorder="1" applyAlignment="1">
      <alignment horizontal="center" vertical="center" wrapText="1"/>
    </xf>
    <xf numFmtId="0" fontId="47" fillId="3" borderId="38" xfId="6" applyFont="1" applyFill="1" applyBorder="1" applyAlignment="1">
      <alignment horizontal="center" vertical="center" wrapText="1"/>
    </xf>
    <xf numFmtId="0" fontId="47" fillId="3" borderId="29" xfId="6" applyFont="1" applyFill="1" applyBorder="1" applyAlignment="1">
      <alignment horizontal="center" vertical="center" wrapText="1"/>
    </xf>
    <xf numFmtId="0" fontId="46" fillId="10" borderId="18" xfId="6" applyFont="1" applyFill="1" applyBorder="1" applyAlignment="1">
      <alignment horizontal="center" vertical="center"/>
    </xf>
    <xf numFmtId="0" fontId="46" fillId="10" borderId="40" xfId="6" applyFont="1" applyFill="1" applyBorder="1" applyAlignment="1">
      <alignment horizontal="center" vertical="center"/>
    </xf>
    <xf numFmtId="0" fontId="46" fillId="10" borderId="36" xfId="6" applyFont="1" applyFill="1" applyBorder="1" applyAlignment="1">
      <alignment horizontal="center" vertical="center"/>
    </xf>
    <xf numFmtId="0" fontId="47" fillId="3" borderId="18" xfId="6" applyFont="1" applyFill="1" applyBorder="1" applyAlignment="1">
      <alignment horizontal="center" vertical="center" wrapText="1"/>
    </xf>
    <xf numFmtId="0" fontId="47" fillId="3" borderId="40" xfId="6" applyFont="1" applyFill="1" applyBorder="1" applyAlignment="1">
      <alignment horizontal="center" vertical="center" wrapText="1"/>
    </xf>
    <xf numFmtId="0" fontId="47" fillId="3" borderId="36" xfId="6" applyFont="1" applyFill="1" applyBorder="1" applyAlignment="1">
      <alignment horizontal="center" vertical="center" wrapText="1"/>
    </xf>
    <xf numFmtId="0" fontId="34" fillId="22" borderId="110" xfId="0" applyFont="1" applyFill="1" applyBorder="1" applyAlignment="1">
      <alignment horizontal="center" vertical="center" wrapText="1"/>
    </xf>
    <xf numFmtId="0" fontId="0" fillId="22" borderId="110" xfId="0" applyFill="1" applyBorder="1" applyAlignment="1">
      <alignment horizontal="center" vertical="center" wrapText="1"/>
    </xf>
    <xf numFmtId="0" fontId="23" fillId="0" borderId="110" xfId="0" applyFont="1" applyBorder="1" applyAlignment="1">
      <alignment horizontal="left" vertical="center" wrapText="1"/>
    </xf>
    <xf numFmtId="0" fontId="18" fillId="0" borderId="117" xfId="0" applyFont="1" applyFill="1" applyBorder="1" applyAlignment="1">
      <alignment horizontal="center" vertical="center" wrapText="1"/>
    </xf>
    <xf numFmtId="0" fontId="18" fillId="0" borderId="110" xfId="0" applyFont="1" applyFill="1" applyBorder="1" applyAlignment="1">
      <alignment horizontal="center" vertical="center" wrapText="1"/>
    </xf>
    <xf numFmtId="0" fontId="44" fillId="0" borderId="110" xfId="2" applyFont="1" applyBorder="1" applyAlignment="1">
      <alignment horizontal="center" vertical="center" wrapText="1"/>
    </xf>
    <xf numFmtId="0" fontId="18" fillId="0" borderId="110" xfId="0" applyFont="1" applyFill="1" applyBorder="1" applyAlignment="1">
      <alignment horizontal="left" vertical="center" wrapText="1"/>
    </xf>
    <xf numFmtId="0" fontId="24" fillId="0" borderId="110" xfId="0" applyFont="1" applyFill="1" applyBorder="1" applyAlignment="1">
      <alignment horizontal="left" vertical="center" wrapText="1"/>
    </xf>
    <xf numFmtId="0" fontId="44" fillId="0" borderId="26" xfId="2" applyFont="1" applyBorder="1" applyAlignment="1">
      <alignment horizontal="center" vertical="center" wrapText="1"/>
    </xf>
    <xf numFmtId="0" fontId="44" fillId="0" borderId="117" xfId="2" applyFont="1" applyBorder="1" applyAlignment="1">
      <alignment horizontal="center" vertical="center" wrapText="1"/>
    </xf>
    <xf numFmtId="0" fontId="23" fillId="0" borderId="26" xfId="2" applyFont="1" applyBorder="1" applyAlignment="1">
      <alignment horizontal="center" vertical="center" wrapText="1"/>
    </xf>
    <xf numFmtId="0" fontId="23" fillId="0" borderId="117" xfId="2" applyFont="1" applyBorder="1" applyAlignment="1">
      <alignment horizontal="center" vertical="center" wrapText="1"/>
    </xf>
    <xf numFmtId="0" fontId="16" fillId="22" borderId="26" xfId="0" applyFont="1" applyFill="1" applyBorder="1" applyAlignment="1">
      <alignment horizontal="center" vertical="center" wrapText="1"/>
    </xf>
    <xf numFmtId="0" fontId="16" fillId="22" borderId="31" xfId="0" applyFont="1" applyFill="1" applyBorder="1" applyAlignment="1">
      <alignment horizontal="center" vertical="center" wrapText="1"/>
    </xf>
    <xf numFmtId="0" fontId="16" fillId="22" borderId="117" xfId="0" applyFont="1" applyFill="1" applyBorder="1" applyAlignment="1">
      <alignment horizontal="center" vertical="center" wrapText="1"/>
    </xf>
    <xf numFmtId="0" fontId="34" fillId="22" borderId="26" xfId="0" applyFont="1" applyFill="1" applyBorder="1" applyAlignment="1">
      <alignment horizontal="left" vertical="center" wrapText="1"/>
    </xf>
    <xf numFmtId="0" fontId="34" fillId="22" borderId="31" xfId="0" applyFont="1" applyFill="1" applyBorder="1" applyAlignment="1">
      <alignment horizontal="left" vertical="center" wrapText="1"/>
    </xf>
    <xf numFmtId="0" fontId="34" fillId="22" borderId="117" xfId="0" applyFont="1" applyFill="1" applyBorder="1" applyAlignment="1">
      <alignment horizontal="left" vertical="center" wrapText="1"/>
    </xf>
    <xf numFmtId="0" fontId="23" fillId="22" borderId="26" xfId="5" applyFont="1" applyFill="1" applyBorder="1" applyAlignment="1">
      <alignment horizontal="center" vertical="center" wrapText="1"/>
    </xf>
    <xf numFmtId="0" fontId="23" fillId="22" borderId="31" xfId="5" applyFont="1" applyFill="1" applyBorder="1" applyAlignment="1">
      <alignment horizontal="center" vertical="center" wrapText="1"/>
    </xf>
    <xf numFmtId="0" fontId="23" fillId="22" borderId="117" xfId="5" applyFont="1" applyFill="1" applyBorder="1" applyAlignment="1">
      <alignment horizontal="center" vertical="center" wrapText="1"/>
    </xf>
    <xf numFmtId="0" fontId="44" fillId="0" borderId="31" xfId="2" applyFont="1" applyBorder="1" applyAlignment="1">
      <alignment horizontal="center" vertical="center" wrapText="1"/>
    </xf>
    <xf numFmtId="0" fontId="34" fillId="0" borderId="110" xfId="0" applyFont="1" applyBorder="1" applyAlignment="1">
      <alignment horizontal="center" vertical="center" wrapText="1"/>
    </xf>
    <xf numFmtId="0" fontId="0" fillId="0" borderId="110" xfId="0" applyBorder="1" applyAlignment="1">
      <alignment horizontal="center" vertical="center" wrapText="1"/>
    </xf>
    <xf numFmtId="0" fontId="23" fillId="0" borderId="110" xfId="0" applyFont="1" applyBorder="1" applyAlignment="1">
      <alignment horizontal="center" vertical="center" wrapText="1"/>
    </xf>
    <xf numFmtId="0" fontId="34" fillId="0" borderId="110" xfId="0" applyFont="1" applyBorder="1" applyAlignment="1">
      <alignment vertical="center" wrapText="1"/>
    </xf>
    <xf numFmtId="0" fontId="23" fillId="0" borderId="110" xfId="5" applyFont="1" applyFill="1" applyBorder="1" applyAlignment="1">
      <alignment horizontal="center" vertical="center" wrapText="1"/>
    </xf>
    <xf numFmtId="0" fontId="34" fillId="0" borderId="26" xfId="0" applyFont="1" applyBorder="1" applyAlignment="1">
      <alignment horizontal="left" vertical="center" wrapText="1"/>
    </xf>
    <xf numFmtId="0" fontId="34" fillId="0" borderId="117" xfId="0" applyFont="1" applyBorder="1" applyAlignment="1">
      <alignment horizontal="left" vertical="center" wrapText="1"/>
    </xf>
    <xf numFmtId="0" fontId="0" fillId="0" borderId="110" xfId="0" applyBorder="1" applyAlignment="1">
      <alignment vertical="center"/>
    </xf>
    <xf numFmtId="0" fontId="34" fillId="22" borderId="110" xfId="0" applyFont="1" applyFill="1" applyBorder="1" applyAlignment="1">
      <alignment vertical="center" wrapText="1"/>
    </xf>
    <xf numFmtId="0" fontId="38" fillId="0" borderId="26" xfId="2" applyFont="1" applyBorder="1" applyAlignment="1">
      <alignment horizontal="center" vertical="center" wrapText="1"/>
    </xf>
    <xf numFmtId="0" fontId="38" fillId="0" borderId="31" xfId="2" applyFont="1" applyBorder="1" applyAlignment="1">
      <alignment horizontal="center" vertical="center" wrapText="1"/>
    </xf>
    <xf numFmtId="0" fontId="23" fillId="22" borderId="110" xfId="0" applyFont="1" applyFill="1" applyBorder="1" applyAlignment="1">
      <alignment horizontal="left" vertical="center" wrapText="1"/>
    </xf>
    <xf numFmtId="0" fontId="44" fillId="22" borderId="110" xfId="2" applyFont="1" applyFill="1" applyBorder="1" applyAlignment="1">
      <alignment horizontal="center" vertical="center" wrapText="1"/>
    </xf>
    <xf numFmtId="0" fontId="23" fillId="0" borderId="26" xfId="2" applyFont="1" applyBorder="1" applyAlignment="1">
      <alignment horizontal="left" vertical="center" wrapText="1"/>
    </xf>
    <xf numFmtId="0" fontId="23" fillId="0" borderId="31" xfId="2" applyFont="1" applyBorder="1" applyAlignment="1">
      <alignment horizontal="left" vertical="center" wrapText="1"/>
    </xf>
    <xf numFmtId="0" fontId="23" fillId="0" borderId="117" xfId="2" applyFont="1" applyBorder="1" applyAlignment="1">
      <alignment horizontal="left" vertical="center" wrapText="1"/>
    </xf>
    <xf numFmtId="0" fontId="44" fillId="22" borderId="26" xfId="2" applyFont="1" applyFill="1" applyBorder="1" applyAlignment="1">
      <alignment horizontal="center" vertical="center" wrapText="1"/>
    </xf>
    <xf numFmtId="0" fontId="44" fillId="22" borderId="31" xfId="2" applyFont="1" applyFill="1" applyBorder="1" applyAlignment="1">
      <alignment horizontal="center" vertical="center" wrapText="1"/>
    </xf>
    <xf numFmtId="0" fontId="23" fillId="22" borderId="26" xfId="0" applyFont="1" applyFill="1" applyBorder="1" applyAlignment="1">
      <alignment horizontal="left" vertical="center" wrapText="1"/>
    </xf>
    <xf numFmtId="0" fontId="23" fillId="22" borderId="31" xfId="0" applyFont="1" applyFill="1" applyBorder="1" applyAlignment="1">
      <alignment horizontal="left" vertical="center" wrapText="1"/>
    </xf>
    <xf numFmtId="0" fontId="23" fillId="22" borderId="117" xfId="0" applyFont="1" applyFill="1" applyBorder="1" applyAlignment="1">
      <alignment horizontal="left" vertical="center" wrapText="1"/>
    </xf>
    <xf numFmtId="0" fontId="44" fillId="22" borderId="117" xfId="2" applyFont="1" applyFill="1" applyBorder="1" applyAlignment="1">
      <alignment horizontal="center" vertical="center" wrapText="1"/>
    </xf>
    <xf numFmtId="0" fontId="23" fillId="22" borderId="26" xfId="2" applyFont="1" applyFill="1" applyBorder="1" applyAlignment="1">
      <alignment horizontal="center" vertical="center" wrapText="1"/>
    </xf>
    <xf numFmtId="0" fontId="23" fillId="22" borderId="31" xfId="2" applyFont="1" applyFill="1" applyBorder="1" applyAlignment="1">
      <alignment horizontal="center" vertical="center" wrapText="1"/>
    </xf>
    <xf numFmtId="0" fontId="23" fillId="22" borderId="117" xfId="2" applyFont="1" applyFill="1" applyBorder="1" applyAlignment="1">
      <alignment horizontal="center" vertical="center" wrapText="1"/>
    </xf>
    <xf numFmtId="0" fontId="40" fillId="0" borderId="110" xfId="0" applyFont="1" applyBorder="1" applyAlignment="1">
      <alignment vertical="center" wrapText="1"/>
    </xf>
    <xf numFmtId="0" fontId="23" fillId="0" borderId="26" xfId="0" applyFont="1" applyBorder="1" applyAlignment="1">
      <alignment horizontal="left" vertical="center" wrapText="1"/>
    </xf>
    <xf numFmtId="0" fontId="23" fillId="0" borderId="31" xfId="0" applyFont="1" applyBorder="1" applyAlignment="1">
      <alignment horizontal="left" vertical="center" wrapText="1"/>
    </xf>
    <xf numFmtId="0" fontId="23" fillId="0" borderId="117" xfId="0" applyFont="1" applyBorder="1" applyAlignment="1">
      <alignment horizontal="left" vertical="center" wrapText="1"/>
    </xf>
    <xf numFmtId="0" fontId="23" fillId="22" borderId="110" xfId="5" applyFont="1" applyFill="1" applyBorder="1" applyAlignment="1">
      <alignment horizontal="center" vertical="center" wrapText="1"/>
    </xf>
    <xf numFmtId="0" fontId="24" fillId="20" borderId="38" xfId="2" applyFont="1" applyFill="1" applyBorder="1" applyAlignment="1">
      <alignment horizontal="center" vertical="center" wrapText="1"/>
    </xf>
    <xf numFmtId="0" fontId="24" fillId="20" borderId="29" xfId="2" applyFont="1" applyFill="1" applyBorder="1" applyAlignment="1">
      <alignment horizontal="center" vertical="center" wrapText="1"/>
    </xf>
    <xf numFmtId="0" fontId="24" fillId="21" borderId="38" xfId="2" applyFont="1" applyFill="1" applyBorder="1" applyAlignment="1" applyProtection="1">
      <alignment horizontal="center" vertical="center" wrapText="1"/>
      <protection locked="0"/>
    </xf>
    <xf numFmtId="0" fontId="24" fillId="21" borderId="29" xfId="2" applyFont="1" applyFill="1" applyBorder="1" applyAlignment="1" applyProtection="1">
      <alignment horizontal="center" vertical="center" wrapText="1"/>
      <protection locked="0"/>
    </xf>
    <xf numFmtId="0" fontId="24" fillId="13" borderId="110" xfId="2" applyFont="1" applyFill="1" applyBorder="1" applyAlignment="1">
      <alignment horizontal="center" vertical="center" wrapText="1"/>
    </xf>
    <xf numFmtId="0" fontId="24" fillId="13" borderId="7" xfId="2" applyFont="1" applyFill="1" applyBorder="1" applyAlignment="1">
      <alignment horizontal="center" vertical="center" wrapText="1"/>
    </xf>
    <xf numFmtId="0" fontId="24" fillId="20" borderId="147" xfId="2" applyFont="1" applyFill="1" applyBorder="1" applyAlignment="1">
      <alignment horizontal="center" vertical="center" wrapText="1"/>
    </xf>
    <xf numFmtId="0" fontId="24" fillId="20" borderId="40" xfId="2" applyFont="1" applyFill="1" applyBorder="1" applyAlignment="1">
      <alignment horizontal="center" vertical="center" wrapText="1"/>
    </xf>
    <xf numFmtId="10" fontId="24" fillId="20" borderId="147" xfId="3" applyNumberFormat="1" applyFont="1" applyFill="1" applyBorder="1" applyAlignment="1">
      <alignment horizontal="center" vertical="center" wrapText="1"/>
    </xf>
    <xf numFmtId="10" fontId="24" fillId="20" borderId="40" xfId="3" applyNumberFormat="1" applyFont="1" applyFill="1" applyBorder="1" applyAlignment="1">
      <alignment horizontal="center" vertical="center" wrapText="1"/>
    </xf>
    <xf numFmtId="0" fontId="24" fillId="21" borderId="147" xfId="2" applyFont="1" applyFill="1" applyBorder="1" applyAlignment="1">
      <alignment horizontal="center" vertical="center" wrapText="1"/>
    </xf>
    <xf numFmtId="0" fontId="24" fillId="21" borderId="40" xfId="2" applyFont="1" applyFill="1" applyBorder="1" applyAlignment="1">
      <alignment horizontal="center" vertical="center" wrapText="1"/>
    </xf>
    <xf numFmtId="0" fontId="24" fillId="21" borderId="34" xfId="2" applyFont="1" applyFill="1" applyBorder="1" applyAlignment="1">
      <alignment horizontal="justify" vertical="center" wrapText="1"/>
    </xf>
    <xf numFmtId="0" fontId="24" fillId="21" borderId="36" xfId="2" applyFont="1" applyFill="1" applyBorder="1" applyAlignment="1">
      <alignment horizontal="justify" vertical="center" wrapText="1"/>
    </xf>
    <xf numFmtId="0" fontId="17" fillId="4" borderId="30" xfId="2" applyFont="1" applyFill="1" applyBorder="1" applyAlignment="1">
      <alignment horizontal="center" wrapText="1"/>
    </xf>
    <xf numFmtId="0" fontId="17" fillId="4" borderId="0" xfId="2" applyFont="1" applyFill="1" applyBorder="1" applyAlignment="1">
      <alignment horizontal="center" wrapText="1"/>
    </xf>
    <xf numFmtId="0" fontId="24" fillId="13" borderId="15" xfId="2" applyFont="1" applyFill="1" applyBorder="1" applyAlignment="1">
      <alignment horizontal="center" vertical="center" wrapText="1"/>
    </xf>
    <xf numFmtId="0" fontId="24" fillId="13" borderId="162" xfId="2" applyFont="1" applyFill="1" applyBorder="1" applyAlignment="1">
      <alignment horizontal="center" vertical="center" wrapText="1"/>
    </xf>
    <xf numFmtId="0" fontId="24" fillId="13" borderId="163" xfId="2" applyFont="1" applyFill="1" applyBorder="1" applyAlignment="1">
      <alignment horizontal="center" vertical="center" wrapText="1"/>
    </xf>
    <xf numFmtId="0" fontId="22" fillId="0" borderId="26" xfId="2" applyFont="1" applyBorder="1" applyAlignment="1">
      <alignment horizontal="justify" vertical="center" wrapText="1"/>
    </xf>
    <xf numFmtId="0" fontId="22" fillId="0" borderId="31" xfId="2" applyFont="1" applyBorder="1" applyAlignment="1">
      <alignment horizontal="justify" vertical="center"/>
    </xf>
    <xf numFmtId="0" fontId="22" fillId="0" borderId="117" xfId="2" applyFont="1" applyBorder="1" applyAlignment="1">
      <alignment horizontal="justify" vertical="center"/>
    </xf>
    <xf numFmtId="0" fontId="16" fillId="0" borderId="26" xfId="0" applyFont="1" applyBorder="1" applyAlignment="1">
      <alignment horizontal="justify" vertical="center"/>
    </xf>
    <xf numFmtId="0" fontId="16" fillId="0" borderId="31" xfId="0" applyFont="1" applyBorder="1" applyAlignment="1">
      <alignment horizontal="justify" vertical="center"/>
    </xf>
    <xf numFmtId="0" fontId="16" fillId="0" borderId="117" xfId="0" applyFont="1" applyBorder="1" applyAlignment="1">
      <alignment horizontal="justify" vertical="center"/>
    </xf>
    <xf numFmtId="0" fontId="16" fillId="0" borderId="26"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17" xfId="0" applyFont="1" applyBorder="1" applyAlignment="1">
      <alignment horizontal="center" vertical="center" wrapText="1"/>
    </xf>
    <xf numFmtId="9" fontId="16" fillId="0" borderId="26" xfId="3" applyFont="1" applyBorder="1" applyAlignment="1">
      <alignment horizontal="center" vertical="center" wrapText="1"/>
    </xf>
    <xf numFmtId="9" fontId="16" fillId="0" borderId="31" xfId="3" applyFont="1" applyBorder="1" applyAlignment="1">
      <alignment horizontal="center" vertical="center" wrapText="1"/>
    </xf>
    <xf numFmtId="9" fontId="16" fillId="0" borderId="117" xfId="3" applyFont="1" applyBorder="1" applyAlignment="1">
      <alignment horizontal="center" vertical="center" wrapText="1"/>
    </xf>
    <xf numFmtId="0" fontId="36" fillId="18" borderId="27" xfId="0" applyFont="1" applyFill="1" applyBorder="1" applyAlignment="1">
      <alignment horizontal="center" vertical="center" wrapText="1"/>
    </xf>
    <xf numFmtId="0" fontId="36" fillId="18" borderId="147" xfId="0" applyFont="1" applyFill="1" applyBorder="1" applyAlignment="1">
      <alignment horizontal="center" vertical="center" wrapText="1"/>
    </xf>
    <xf numFmtId="0" fontId="36" fillId="18" borderId="34"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17" xfId="0" applyBorder="1" applyAlignment="1">
      <alignment horizontal="center" vertical="center" wrapText="1"/>
    </xf>
    <xf numFmtId="0" fontId="0" fillId="0" borderId="110" xfId="0" applyBorder="1" applyAlignment="1">
      <alignment horizontal="left" vertical="center" wrapText="1"/>
    </xf>
    <xf numFmtId="0" fontId="0" fillId="0" borderId="26" xfId="0" applyBorder="1" applyAlignment="1">
      <alignment horizontal="left" vertical="center" wrapText="1"/>
    </xf>
    <xf numFmtId="0" fontId="0" fillId="0" borderId="31" xfId="0" applyBorder="1" applyAlignment="1">
      <alignment horizontal="left" vertical="center" wrapText="1"/>
    </xf>
    <xf numFmtId="0" fontId="0" fillId="0" borderId="117" xfId="0" applyBorder="1" applyAlignment="1">
      <alignment horizontal="left" vertical="center" wrapText="1"/>
    </xf>
    <xf numFmtId="0" fontId="0" fillId="0" borderId="26" xfId="0" applyBorder="1" applyAlignment="1">
      <alignment horizontal="center" vertical="center" wrapText="1"/>
    </xf>
    <xf numFmtId="10" fontId="0" fillId="0" borderId="110" xfId="0" applyNumberFormat="1" applyBorder="1" applyAlignment="1">
      <alignment horizontal="center" vertical="center" wrapText="1"/>
    </xf>
    <xf numFmtId="0" fontId="34" fillId="0" borderId="0" xfId="0" applyFont="1" applyAlignment="1">
      <alignment horizontal="center" vertical="center" wrapText="1"/>
    </xf>
    <xf numFmtId="10" fontId="0" fillId="26" borderId="0" xfId="3" applyNumberFormat="1" applyFont="1" applyFill="1" applyAlignment="1">
      <alignment horizontal="center" vertical="center" wrapText="1"/>
    </xf>
    <xf numFmtId="10" fontId="0" fillId="0" borderId="26" xfId="0" applyNumberFormat="1" applyBorder="1" applyAlignment="1">
      <alignment horizontal="center" vertical="center" wrapText="1"/>
    </xf>
    <xf numFmtId="10" fontId="0" fillId="0" borderId="31" xfId="0" applyNumberFormat="1" applyBorder="1" applyAlignment="1">
      <alignment horizontal="center" vertical="center" wrapText="1"/>
    </xf>
    <xf numFmtId="10" fontId="0" fillId="0" borderId="117" xfId="0" applyNumberFormat="1" applyBorder="1" applyAlignment="1">
      <alignment horizontal="center" vertical="center" wrapText="1"/>
    </xf>
    <xf numFmtId="9" fontId="16" fillId="0" borderId="110" xfId="3" applyFont="1" applyBorder="1" applyAlignment="1">
      <alignment horizontal="center" vertical="center" wrapText="1"/>
    </xf>
    <xf numFmtId="0" fontId="34" fillId="18" borderId="161" xfId="0" applyFont="1" applyFill="1" applyBorder="1" applyAlignment="1">
      <alignment horizontal="center" vertical="center" wrapText="1"/>
    </xf>
    <xf numFmtId="0" fontId="34" fillId="18" borderId="163" xfId="0" applyFont="1" applyFill="1" applyBorder="1" applyAlignment="1">
      <alignment horizontal="center" vertical="center" wrapText="1"/>
    </xf>
    <xf numFmtId="0" fontId="60" fillId="0" borderId="169" xfId="0" applyFont="1" applyBorder="1" applyAlignment="1">
      <alignment horizontal="center" vertical="center"/>
    </xf>
    <xf numFmtId="0" fontId="60" fillId="0" borderId="167" xfId="0" applyFont="1" applyBorder="1" applyAlignment="1">
      <alignment horizontal="center" vertical="center"/>
    </xf>
    <xf numFmtId="0" fontId="60" fillId="0" borderId="166" xfId="0" applyFont="1" applyBorder="1" applyAlignment="1">
      <alignment horizontal="center" vertical="center"/>
    </xf>
    <xf numFmtId="0" fontId="34" fillId="23" borderId="161" xfId="0" applyFont="1" applyFill="1" applyBorder="1" applyAlignment="1">
      <alignment horizontal="center" vertical="center" wrapText="1"/>
    </xf>
    <xf numFmtId="0" fontId="34" fillId="23" borderId="163" xfId="0" applyFont="1" applyFill="1" applyBorder="1" applyAlignment="1">
      <alignment horizontal="center" vertical="center" wrapText="1"/>
    </xf>
    <xf numFmtId="0" fontId="36" fillId="23" borderId="27" xfId="0" applyFont="1" applyFill="1" applyBorder="1" applyAlignment="1">
      <alignment horizontal="center" vertical="center" wrapText="1"/>
    </xf>
    <xf numFmtId="0" fontId="36" fillId="23" borderId="147" xfId="0" applyFont="1" applyFill="1" applyBorder="1" applyAlignment="1">
      <alignment horizontal="center" vertical="center" wrapText="1"/>
    </xf>
    <xf numFmtId="0" fontId="36" fillId="23" borderId="34" xfId="0" applyFont="1" applyFill="1" applyBorder="1" applyAlignment="1">
      <alignment horizontal="center" vertical="center" wrapText="1"/>
    </xf>
    <xf numFmtId="10" fontId="0" fillId="0" borderId="0" xfId="3" applyNumberFormat="1" applyFont="1" applyAlignment="1">
      <alignment horizontal="center" vertical="center" wrapText="1"/>
    </xf>
  </cellXfs>
  <cellStyles count="7">
    <cellStyle name="Hipervínculo" xfId="1" builtinId="8"/>
    <cellStyle name="Hipervínculo 2" xfId="5" xr:uid="{082A3811-F45C-48FD-A5E0-90EB85CCC18D}"/>
    <cellStyle name="Normal" xfId="0" builtinId="0"/>
    <cellStyle name="Normal 2" xfId="2" xr:uid="{00000000-0005-0000-0000-000002000000}"/>
    <cellStyle name="Normal 3" xfId="6" xr:uid="{30A4336E-71E3-4D62-AAF3-14EFF7859FAD}"/>
    <cellStyle name="Normal 4" xfId="4" xr:uid="{EF1D2AAC-A63A-45A3-A465-DDCB7F507C5A}"/>
    <cellStyle name="Porcentaje" xfId="3" builtinId="5"/>
  </cellStyles>
  <dxfs count="316">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9B3E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1</xdr:col>
      <xdr:colOff>438150</xdr:colOff>
      <xdr:row>0</xdr:row>
      <xdr:rowOff>577746</xdr:rowOff>
    </xdr:to>
    <xdr:pic>
      <xdr:nvPicPr>
        <xdr:cNvPr id="2" name="4 Imagen" descr="Logo FUGA ALCALDIA-0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38100"/>
          <a:ext cx="1200150" cy="5396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114300</xdr:rowOff>
    </xdr:from>
    <xdr:to>
      <xdr:col>2</xdr:col>
      <xdr:colOff>457200</xdr:colOff>
      <xdr:row>1</xdr:row>
      <xdr:rowOff>400050</xdr:rowOff>
    </xdr:to>
    <xdr:pic>
      <xdr:nvPicPr>
        <xdr:cNvPr id="2" name="1 Imagen" descr="Logo FUGA ALCALDIA-02.png">
          <a:extLst>
            <a:ext uri="{FF2B5EF4-FFF2-40B4-BE49-F238E27FC236}">
              <a16:creationId xmlns:a16="http://schemas.microsoft.com/office/drawing/2014/main" id="{7A36B320-29F1-45FB-93AB-13C45A75CF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4300"/>
          <a:ext cx="20193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0</xdr:colOff>
      <xdr:row>6</xdr:row>
      <xdr:rowOff>0</xdr:rowOff>
    </xdr:to>
    <xdr:sp macro="" textlink="">
      <xdr:nvSpPr>
        <xdr:cNvPr id="2" name="AutoShape 19">
          <a:extLst>
            <a:ext uri="{FF2B5EF4-FFF2-40B4-BE49-F238E27FC236}">
              <a16:creationId xmlns:a16="http://schemas.microsoft.com/office/drawing/2014/main" id="{83041422-A4A8-4A46-8265-368AFC07BB89}"/>
            </a:ext>
          </a:extLst>
        </xdr:cNvPr>
        <xdr:cNvSpPr>
          <a:spLocks noChangeArrowheads="1"/>
        </xdr:cNvSpPr>
      </xdr:nvSpPr>
      <xdr:spPr bwMode="auto">
        <a:xfrm>
          <a:off x="571500" y="0"/>
          <a:ext cx="25707975" cy="284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3" name="AutoShape 19">
          <a:extLst>
            <a:ext uri="{FF2B5EF4-FFF2-40B4-BE49-F238E27FC236}">
              <a16:creationId xmlns:a16="http://schemas.microsoft.com/office/drawing/2014/main" id="{D38DE129-F752-412A-8C9B-62BD58A11F87}"/>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4" name="AutoShape 19">
          <a:extLst>
            <a:ext uri="{FF2B5EF4-FFF2-40B4-BE49-F238E27FC236}">
              <a16:creationId xmlns:a16="http://schemas.microsoft.com/office/drawing/2014/main" id="{84EFB817-4E84-40A7-B4B1-E980C9A5BC4E}"/>
            </a:ext>
          </a:extLst>
        </xdr:cNvPr>
        <xdr:cNvSpPr>
          <a:spLocks noChangeArrowheads="1"/>
        </xdr:cNvSpPr>
      </xdr:nvSpPr>
      <xdr:spPr bwMode="auto">
        <a:xfrm>
          <a:off x="571500" y="0"/>
          <a:ext cx="25707975" cy="284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5" name="AutoShape 19">
          <a:extLst>
            <a:ext uri="{FF2B5EF4-FFF2-40B4-BE49-F238E27FC236}">
              <a16:creationId xmlns:a16="http://schemas.microsoft.com/office/drawing/2014/main" id="{CC965005-F4DB-473D-ABA8-5636824894D9}"/>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6" name="AutoShape 19">
          <a:extLst>
            <a:ext uri="{FF2B5EF4-FFF2-40B4-BE49-F238E27FC236}">
              <a16:creationId xmlns:a16="http://schemas.microsoft.com/office/drawing/2014/main" id="{E21E8198-01B8-46C5-9B80-0DEF5DFD78BA}"/>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7" name="AutoShape 19">
          <a:extLst>
            <a:ext uri="{FF2B5EF4-FFF2-40B4-BE49-F238E27FC236}">
              <a16:creationId xmlns:a16="http://schemas.microsoft.com/office/drawing/2014/main" id="{6E795C25-364D-4904-9432-85F1A81E5B90}"/>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8" name="AutoShape 19">
          <a:extLst>
            <a:ext uri="{FF2B5EF4-FFF2-40B4-BE49-F238E27FC236}">
              <a16:creationId xmlns:a16="http://schemas.microsoft.com/office/drawing/2014/main" id="{92C38191-CE38-4BAB-9670-1016E9981060}"/>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9" name="AutoShape 19">
          <a:extLst>
            <a:ext uri="{FF2B5EF4-FFF2-40B4-BE49-F238E27FC236}">
              <a16:creationId xmlns:a16="http://schemas.microsoft.com/office/drawing/2014/main" id="{2C447412-C250-4781-B33E-60F7114FA8D6}"/>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10" name="AutoShape 19">
          <a:extLst>
            <a:ext uri="{FF2B5EF4-FFF2-40B4-BE49-F238E27FC236}">
              <a16:creationId xmlns:a16="http://schemas.microsoft.com/office/drawing/2014/main" id="{94F00220-3448-4F0A-B160-74013D9531F0}"/>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11" name="AutoShape 19">
          <a:extLst>
            <a:ext uri="{FF2B5EF4-FFF2-40B4-BE49-F238E27FC236}">
              <a16:creationId xmlns:a16="http://schemas.microsoft.com/office/drawing/2014/main" id="{9A71A0CE-BB36-4103-8EB3-47CCB93E3768}"/>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12" name="AutoShape 19">
          <a:extLst>
            <a:ext uri="{FF2B5EF4-FFF2-40B4-BE49-F238E27FC236}">
              <a16:creationId xmlns:a16="http://schemas.microsoft.com/office/drawing/2014/main" id="{CE17D9DD-E9E5-4BE5-9F08-8BC9806E6434}"/>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13" name="AutoShape 19">
          <a:extLst>
            <a:ext uri="{FF2B5EF4-FFF2-40B4-BE49-F238E27FC236}">
              <a16:creationId xmlns:a16="http://schemas.microsoft.com/office/drawing/2014/main" id="{DDD5801E-7D40-4975-9D4D-4D4253E48722}"/>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14" name="AutoShape 19">
          <a:extLst>
            <a:ext uri="{FF2B5EF4-FFF2-40B4-BE49-F238E27FC236}">
              <a16:creationId xmlns:a16="http://schemas.microsoft.com/office/drawing/2014/main" id="{5519F416-A2D1-43AC-A079-664E20B0DAA8}"/>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0</xdr:colOff>
      <xdr:row>6</xdr:row>
      <xdr:rowOff>0</xdr:rowOff>
    </xdr:to>
    <xdr:sp macro="" textlink="">
      <xdr:nvSpPr>
        <xdr:cNvPr id="15" name="AutoShape 1">
          <a:extLst>
            <a:ext uri="{FF2B5EF4-FFF2-40B4-BE49-F238E27FC236}">
              <a16:creationId xmlns:a16="http://schemas.microsoft.com/office/drawing/2014/main" id="{2635A47B-B9B5-4599-842E-FE48D0322AC1}"/>
            </a:ext>
          </a:extLst>
        </xdr:cNvPr>
        <xdr:cNvSpPr>
          <a:spLocks noChangeArrowheads="1"/>
        </xdr:cNvSpPr>
      </xdr:nvSpPr>
      <xdr:spPr bwMode="auto">
        <a:xfrm>
          <a:off x="571500" y="0"/>
          <a:ext cx="25707975" cy="2847975"/>
        </a:xfrm>
        <a:custGeom>
          <a:avLst/>
          <a:gdLst/>
          <a:ahLst/>
          <a:cxnLst/>
          <a:rect l="0" t="0" r="r" b="b"/>
          <a:pathLst/>
        </a:cu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32</xdr:col>
      <xdr:colOff>198231</xdr:colOff>
      <xdr:row>2</xdr:row>
      <xdr:rowOff>424078</xdr:rowOff>
    </xdr:to>
    <xdr:pic>
      <xdr:nvPicPr>
        <xdr:cNvPr id="20" name="Imagen 19">
          <a:extLst>
            <a:ext uri="{FF2B5EF4-FFF2-40B4-BE49-F238E27FC236}">
              <a16:creationId xmlns:a16="http://schemas.microsoft.com/office/drawing/2014/main" id="{E63CCBB4-EF06-406C-B042-88D0A0DB9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034240" cy="3187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s\jorozco\Desktop\JPOL\EsquemadePublicaciones\Anexo%20SeguimLey%201712+Dec%20+%20Res%2018.03.2015%20%20may14%202019%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íz de Cumplimiento Ley 1712"/>
      <sheetName val="Responsables"/>
      <sheetName val="Matriz de Cumplimiento V.4  (2"/>
      <sheetName val="filtro"/>
      <sheetName val="TABLA"/>
      <sheetName val="EVIDENCIA"/>
      <sheetName val="listaa"/>
    </sheetNames>
    <sheetDataSet>
      <sheetData sheetId="0" refreshError="1"/>
      <sheetData sheetId="1" refreshError="1"/>
      <sheetData sheetId="2" refreshError="1"/>
      <sheetData sheetId="3">
        <row r="19">
          <cell r="O19">
            <v>1</v>
          </cell>
        </row>
        <row r="76">
          <cell r="O76">
            <v>0.7</v>
          </cell>
        </row>
        <row r="81">
          <cell r="O81">
            <v>1</v>
          </cell>
        </row>
        <row r="133">
          <cell r="O133">
            <v>0.7</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ug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fuga.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6" Type="http://schemas.openxmlformats.org/officeDocument/2006/relationships/hyperlink" Target="https://www.alcaldiabogota.gov.co/sisjur/index.jsp" TargetMode="External"/><Relationship Id="rId21" Type="http://schemas.openxmlformats.org/officeDocument/2006/relationships/hyperlink" Target="https://fuga.gov.co/transparencia/normograma" TargetMode="External"/><Relationship Id="rId42" Type="http://schemas.openxmlformats.org/officeDocument/2006/relationships/hyperlink" Target="https://fuga.gov.co/transparencia/informes-sobre-demandas" TargetMode="External"/><Relationship Id="rId47" Type="http://schemas.openxmlformats.org/officeDocument/2006/relationships/hyperlink" Target="https://fuga.gov.co/planeacion-y-presupuesto-participativo" TargetMode="External"/><Relationship Id="rId63" Type="http://schemas.openxmlformats.org/officeDocument/2006/relationships/hyperlink" Target="https://fuga.gov.co/transparencia/indice-informacion-clasificada-reservada" TargetMode="External"/><Relationship Id="rId68" Type="http://schemas.openxmlformats.org/officeDocument/2006/relationships/hyperlink" Target="https://fuga.gov.co/transparencia/indice-informacion-clasificada-reservada" TargetMode="External"/><Relationship Id="rId84" Type="http://schemas.openxmlformats.org/officeDocument/2006/relationships/hyperlink" Target="https://fuga.gov.co/noticias" TargetMode="External"/><Relationship Id="rId89" Type="http://schemas.openxmlformats.org/officeDocument/2006/relationships/hyperlink" Target="https://fuga.gov.co/transparencia/informes-de-gestion" TargetMode="External"/><Relationship Id="rId16" Type="http://schemas.openxmlformats.org/officeDocument/2006/relationships/hyperlink" Target="https://fuga.gov.co/transparencia/normograma" TargetMode="External"/><Relationship Id="rId11" Type="http://schemas.openxmlformats.org/officeDocument/2006/relationships/hyperlink" Target="https://fuga.gov.co/servicio-al-publico-normas-formularios-y-protocolos-de-atencion" TargetMode="External"/><Relationship Id="rId32" Type="http://schemas.openxmlformats.org/officeDocument/2006/relationships/hyperlink" Target="https://www.colombiacompra.gov.co/conoce-mas-de-documento-tipo" TargetMode="External"/><Relationship Id="rId37" Type="http://schemas.openxmlformats.org/officeDocument/2006/relationships/hyperlink" Target="https://fuga.gov.co/transparencia/seguimiento-metas-plan-desarrollo-segplan" TargetMode="External"/><Relationship Id="rId53" Type="http://schemas.openxmlformats.org/officeDocument/2006/relationships/hyperlink" Target="https://fuga.gov.co/transparencia/activos-informacion" TargetMode="External"/><Relationship Id="rId58" Type="http://schemas.openxmlformats.org/officeDocument/2006/relationships/hyperlink" Target="https://fuga.gov.co/transparencia/activos-informacion" TargetMode="External"/><Relationship Id="rId74" Type="http://schemas.openxmlformats.org/officeDocument/2006/relationships/hyperlink" Target="https://fuga.gov.co/transparencia/manual-institucional-gestion-documental" TargetMode="External"/><Relationship Id="rId79" Type="http://schemas.openxmlformats.org/officeDocument/2006/relationships/hyperlink" Target="https://fuga.gov.co/datos-abiertos-fuga" TargetMode="External"/><Relationship Id="rId5" Type="http://schemas.openxmlformats.org/officeDocument/2006/relationships/hyperlink" Target="https://fuga.gov.co/transparencia/organigrama" TargetMode="External"/><Relationship Id="rId90" Type="http://schemas.openxmlformats.org/officeDocument/2006/relationships/hyperlink" Target="https://fuga.gov.co/transparencia/informes-de-gestion" TargetMode="External"/><Relationship Id="rId95" Type="http://schemas.openxmlformats.org/officeDocument/2006/relationships/drawing" Target="../drawings/drawing3.xml"/><Relationship Id="rId22" Type="http://schemas.openxmlformats.org/officeDocument/2006/relationships/hyperlink" Target="https://fuga.gov.co/transparencia/normograma" TargetMode="External"/><Relationship Id="rId27" Type="http://schemas.openxmlformats.org/officeDocument/2006/relationships/hyperlink" Target="https://www.culturarecreacionydeporte.gov.co/es/transparencia-y-acceso-a-la-informacion-publica/2-3-1-proyectos-normativos" TargetMode="External"/><Relationship Id="rId43" Type="http://schemas.openxmlformats.org/officeDocument/2006/relationships/hyperlink" Target="https://www.fuga.gov.co/transparencia/estadisticas-pqrs?_ga=2.247580295.1027509279.1630881582-1544593034.1616770350" TargetMode="External"/><Relationship Id="rId48" Type="http://schemas.openxmlformats.org/officeDocument/2006/relationships/hyperlink" Target="https://fuga.gov.co/consulta-ciudadana" TargetMode="External"/><Relationship Id="rId64" Type="http://schemas.openxmlformats.org/officeDocument/2006/relationships/hyperlink" Target="https://fuga.gov.co/transparencia/indice-informacion-clasificada-reservada" TargetMode="External"/><Relationship Id="rId69" Type="http://schemas.openxmlformats.org/officeDocument/2006/relationships/hyperlink" Target="https://fuga.gov.co/transparencia/indice-informacion-clasificada-reservada" TargetMode="External"/><Relationship Id="rId8" Type="http://schemas.openxmlformats.org/officeDocument/2006/relationships/hyperlink" Target="https://www.fuga.gov.co/transparencia/directorio-de-entidades?_ga=2.209309330.1027509279.1630881582-1544593034.1616770350" TargetMode="External"/><Relationship Id="rId51" Type="http://schemas.openxmlformats.org/officeDocument/2006/relationships/hyperlink" Target="https://fuga.gov.co/transparencia/resolucion-adopcion-instrumentos-informacion-publica" TargetMode="External"/><Relationship Id="rId72" Type="http://schemas.openxmlformats.org/officeDocument/2006/relationships/hyperlink" Target="https://fuga.gov.co/transparencia/esquema-publicacion-informacion" TargetMode="External"/><Relationship Id="rId80" Type="http://schemas.openxmlformats.org/officeDocument/2006/relationships/hyperlink" Target="https://fuga.gov.co/franja-escolar" TargetMode="External"/><Relationship Id="rId85" Type="http://schemas.openxmlformats.org/officeDocument/2006/relationships/hyperlink" Target="https://fuga.gov.co/transparencia/participacion-en-la-formulacion-de-politicas" TargetMode="External"/><Relationship Id="rId93" Type="http://schemas.openxmlformats.org/officeDocument/2006/relationships/hyperlink" Target="https://fuga.gov.co/agenda-cultural" TargetMode="External"/><Relationship Id="rId3" Type="http://schemas.openxmlformats.org/officeDocument/2006/relationships/hyperlink" Target="https://fuga.gov.co/transparencia/organigrama" TargetMode="External"/><Relationship Id="rId12" Type="http://schemas.openxmlformats.org/officeDocument/2006/relationships/hyperlink" Target="https://fuga.gov.co/transparencia/politica-sig" TargetMode="External"/><Relationship Id="rId17" Type="http://schemas.openxmlformats.org/officeDocument/2006/relationships/hyperlink" Target="https://www.alcaldiabogota.gov.co/sisjur/normas/Norma1.jsp?i=62515" TargetMode="External"/><Relationship Id="rId25" Type="http://schemas.openxmlformats.org/officeDocument/2006/relationships/hyperlink" Target="http://www.suin-juriscol.gov.co/" TargetMode="External"/><Relationship Id="rId33" Type="http://schemas.openxmlformats.org/officeDocument/2006/relationships/hyperlink" Target="https://fuga.gov.co/transparencia/presupuesto-general-vigencias" TargetMode="External"/><Relationship Id="rId38" Type="http://schemas.openxmlformats.org/officeDocument/2006/relationships/hyperlink" Target="https://fuga.gov.co/transparencia/informes-de-empalme" TargetMode="External"/><Relationship Id="rId46" Type="http://schemas.openxmlformats.org/officeDocument/2006/relationships/hyperlink" Target="https://fuga.gov.co/participacion-para-el-diagnostico-de-necesidades-e-identificacion-de-problemas" TargetMode="External"/><Relationship Id="rId59" Type="http://schemas.openxmlformats.org/officeDocument/2006/relationships/hyperlink" Target="https://fuga.gov.co/transparencia/indice-informacion-clasificada-reservada" TargetMode="External"/><Relationship Id="rId67" Type="http://schemas.openxmlformats.org/officeDocument/2006/relationships/hyperlink" Target="https://fuga.gov.co/transparencia/indice-informacion-clasificada-reservada" TargetMode="External"/><Relationship Id="rId20" Type="http://schemas.openxmlformats.org/officeDocument/2006/relationships/hyperlink" Target="https://fuga.gov.co/transparencia/normograma" TargetMode="External"/><Relationship Id="rId41" Type="http://schemas.openxmlformats.org/officeDocument/2006/relationships/hyperlink" Target="https://fuga.gov.co/transparencia/control-interno" TargetMode="External"/><Relationship Id="rId54" Type="http://schemas.openxmlformats.org/officeDocument/2006/relationships/hyperlink" Target="https://fuga.gov.co/transparencia/activos-informacion" TargetMode="External"/><Relationship Id="rId62" Type="http://schemas.openxmlformats.org/officeDocument/2006/relationships/hyperlink" Target="https://fuga.gov.co/transparencia/indice-informacion-clasificada-reservada" TargetMode="External"/><Relationship Id="rId70" Type="http://schemas.openxmlformats.org/officeDocument/2006/relationships/hyperlink" Target="https://fuga.gov.co/transparencia/indice-informacion-clasificada-reservada" TargetMode="External"/><Relationship Id="rId75" Type="http://schemas.openxmlformats.org/officeDocument/2006/relationships/hyperlink" Target="https://fuga.gov.co/transparencia/tablas-retencion-documental" TargetMode="External"/><Relationship Id="rId83" Type="http://schemas.openxmlformats.org/officeDocument/2006/relationships/hyperlink" Target="https://www.shd.gov.co/shd/industria-y-comercio" TargetMode="External"/><Relationship Id="rId88" Type="http://schemas.openxmlformats.org/officeDocument/2006/relationships/hyperlink" Target="https://fuga.gov.co/transparencia/informes-de-gestion" TargetMode="External"/><Relationship Id="rId91" Type="http://schemas.openxmlformats.org/officeDocument/2006/relationships/hyperlink" Target="https://fuga.gov.co/transparencia/esquema-publicacion-informacion" TargetMode="External"/><Relationship Id="rId1" Type="http://schemas.openxmlformats.org/officeDocument/2006/relationships/hyperlink" Target="https://fuga.gov.co/transparencia/acerca-de-la-fundacion" TargetMode="External"/><Relationship Id="rId6" Type="http://schemas.openxmlformats.org/officeDocument/2006/relationships/hyperlink" Target="https://fuga.gov.co/transparencia/politica-sig" TargetMode="External"/><Relationship Id="rId15" Type="http://schemas.openxmlformats.org/officeDocument/2006/relationships/hyperlink" Target="https://www.serviciocivil.gov.co/portal/transparencia/publicacion-hojas-de-vida" TargetMode="External"/><Relationship Id="rId23" Type="http://schemas.openxmlformats.org/officeDocument/2006/relationships/hyperlink" Target="https://registrodistrital.secretariageneral.gov.co/" TargetMode="External"/><Relationship Id="rId28" Type="http://schemas.openxmlformats.org/officeDocument/2006/relationships/hyperlink" Target="https://www.sucop.gov.co/" TargetMode="External"/><Relationship Id="rId36" Type="http://schemas.openxmlformats.org/officeDocument/2006/relationships/hyperlink" Target="https://fuga.gov.co/transparencia/fichas-ebi" TargetMode="External"/><Relationship Id="rId49" Type="http://schemas.openxmlformats.org/officeDocument/2006/relationships/hyperlink" Target="https://fuga.gov.co/colaboracion-e-innovacion-abierta" TargetMode="External"/><Relationship Id="rId57" Type="http://schemas.openxmlformats.org/officeDocument/2006/relationships/hyperlink" Target="https://fuga.gov.co/transparencia/activos-informacion" TargetMode="External"/><Relationship Id="rId10" Type="http://schemas.openxmlformats.org/officeDocument/2006/relationships/hyperlink" Target="https://fuga.gov.co/servicio-al-publico-normas-formularios-y-protocolos-de-atencion" TargetMode="External"/><Relationship Id="rId31" Type="http://schemas.openxmlformats.org/officeDocument/2006/relationships/hyperlink" Target="https://fuga.gov.co/transparencia/manual-contratacion" TargetMode="External"/><Relationship Id="rId44" Type="http://schemas.openxmlformats.org/officeDocument/2006/relationships/hyperlink" Target="https://www.fuga.gov.co/tramites-y-servicios" TargetMode="External"/><Relationship Id="rId52" Type="http://schemas.openxmlformats.org/officeDocument/2006/relationships/hyperlink" Target="https://fuga.gov.co/transparencia/activos-informacion" TargetMode="External"/><Relationship Id="rId60" Type="http://schemas.openxmlformats.org/officeDocument/2006/relationships/hyperlink" Target="https://fuga.gov.co/transparencia/indice-informacion-clasificada-reservada" TargetMode="External"/><Relationship Id="rId65" Type="http://schemas.openxmlformats.org/officeDocument/2006/relationships/hyperlink" Target="https://fuga.gov.co/transparencia/indice-informacion-clasificada-reservada" TargetMode="External"/><Relationship Id="rId73" Type="http://schemas.openxmlformats.org/officeDocument/2006/relationships/hyperlink" Target="https://fuga.gov.co/transparencia/esquema-publicacion-informacion" TargetMode="External"/><Relationship Id="rId78" Type="http://schemas.openxmlformats.org/officeDocument/2006/relationships/hyperlink" Target="https://fuga.gov.co/transparencia/costos-reproduccion" TargetMode="External"/><Relationship Id="rId81" Type="http://schemas.openxmlformats.org/officeDocument/2006/relationships/hyperlink" Target="https://fuga.gov.co/poblacion-vulnerable" TargetMode="External"/><Relationship Id="rId86" Type="http://schemas.openxmlformats.org/officeDocument/2006/relationships/hyperlink" Target="https://www.fuga.gov.co/tramites-y-servicios" TargetMode="External"/><Relationship Id="rId94" Type="http://schemas.openxmlformats.org/officeDocument/2006/relationships/printerSettings" Target="../printerSettings/printerSettings7.bin"/><Relationship Id="rId4" Type="http://schemas.openxmlformats.org/officeDocument/2006/relationships/hyperlink" Target="https://fuga.gov.co/transparencia/organigrama" TargetMode="External"/><Relationship Id="rId9" Type="http://schemas.openxmlformats.org/officeDocument/2006/relationships/hyperlink" Target="https://fuga.gov.co/transparencia/directorio-agremiaciones-asociaciones-y-otros" TargetMode="External"/><Relationship Id="rId13" Type="http://schemas.openxmlformats.org/officeDocument/2006/relationships/hyperlink" Target="https://fuga.gov.co/entes-y-autoridades-de-control" TargetMode="External"/><Relationship Id="rId18" Type="http://schemas.openxmlformats.org/officeDocument/2006/relationships/hyperlink" Target="https://fuga.gov.co/transparencia/normograma" TargetMode="External"/><Relationship Id="rId39" Type="http://schemas.openxmlformats.org/officeDocument/2006/relationships/hyperlink" Target="https://fuga.gov.co/transparencia/informes-de-gestion" TargetMode="External"/><Relationship Id="rId34" Type="http://schemas.openxmlformats.org/officeDocument/2006/relationships/hyperlink" Target="https://fuga.gov.co/transparencia/presupuesto-general-vigencias" TargetMode="External"/><Relationship Id="rId50" Type="http://schemas.openxmlformats.org/officeDocument/2006/relationships/hyperlink" Target="https://fuga.gov.co/transparencia/rendicion-cuentas" TargetMode="External"/><Relationship Id="rId55" Type="http://schemas.openxmlformats.org/officeDocument/2006/relationships/hyperlink" Target="https://fuga.gov.co/transparencia/activos-informacion" TargetMode="External"/><Relationship Id="rId76" Type="http://schemas.openxmlformats.org/officeDocument/2006/relationships/hyperlink" Target="https://fuga.gov.co/transparencia/registro-publicaciones" TargetMode="External"/><Relationship Id="rId7" Type="http://schemas.openxmlformats.org/officeDocument/2006/relationships/hyperlink" Target="https://www.fuga.gov.co/transparencia/ubicacion-sedes-dependencias" TargetMode="External"/><Relationship Id="rId71" Type="http://schemas.openxmlformats.org/officeDocument/2006/relationships/hyperlink" Target="https://fuga.gov.co/transparencia/indice-informacion-clasificada-reservada" TargetMode="External"/><Relationship Id="rId92" Type="http://schemas.openxmlformats.org/officeDocument/2006/relationships/hyperlink" Target="https://www.fuga.gov.co/transparencia/ubicacion-sedes-dependencias" TargetMode="External"/><Relationship Id="rId2" Type="http://schemas.openxmlformats.org/officeDocument/2006/relationships/hyperlink" Target="https://fuga.gov.co/naturaleza-objeto-y-funciones-generales-de-la-fundacion-gilberto-alzate-avendano" TargetMode="External"/><Relationship Id="rId29" Type="http://schemas.openxmlformats.org/officeDocument/2006/relationships/hyperlink" Target="https://www.sucop.gov.co/agenda-regulatoria" TargetMode="External"/><Relationship Id="rId24" Type="http://schemas.openxmlformats.org/officeDocument/2006/relationships/hyperlink" Target="https://www.culturarecreacionydeporte.gov.co/es/scrd-transparente/normativa-de-la-entidad-o-autoridad/agenda-regulatoria-scrd-marzo-2021" TargetMode="External"/><Relationship Id="rId40" Type="http://schemas.openxmlformats.org/officeDocument/2006/relationships/hyperlink" Target="https://fuga.gov.co/transparencia/planes-mejoramiento" TargetMode="External"/><Relationship Id="rId45" Type="http://schemas.openxmlformats.org/officeDocument/2006/relationships/hyperlink" Target="https://www.gov.co/home/buscador/FUNDACION%20GILBERTO%20ALZATE%20AVENDA%C3%91O" TargetMode="External"/><Relationship Id="rId66" Type="http://schemas.openxmlformats.org/officeDocument/2006/relationships/hyperlink" Target="https://fuga.gov.co/transparencia/indice-informacion-clasificada-reservada" TargetMode="External"/><Relationship Id="rId87" Type="http://schemas.openxmlformats.org/officeDocument/2006/relationships/hyperlink" Target="https://www.fuga.gov.co/manuales" TargetMode="External"/><Relationship Id="rId61" Type="http://schemas.openxmlformats.org/officeDocument/2006/relationships/hyperlink" Target="https://fuga.gov.co/transparencia/indice-informacion-clasificada-reservada" TargetMode="External"/><Relationship Id="rId82" Type="http://schemas.openxmlformats.org/officeDocument/2006/relationships/hyperlink" Target="https://www.shd.gov.co/shd/calendario-tributario" TargetMode="External"/><Relationship Id="rId19" Type="http://schemas.openxmlformats.org/officeDocument/2006/relationships/hyperlink" Target="https://fuga.gov.co/transparencia/normograma" TargetMode="External"/><Relationship Id="rId14" Type="http://schemas.openxmlformats.org/officeDocument/2006/relationships/hyperlink" Target="https://fuga.gov.co/entes-y-autoridades-de-control" TargetMode="External"/><Relationship Id="rId30" Type="http://schemas.openxmlformats.org/officeDocument/2006/relationships/hyperlink" Target="https://fuga.gov.co/plan-anual-de-adquisiciones" TargetMode="External"/><Relationship Id="rId35" Type="http://schemas.openxmlformats.org/officeDocument/2006/relationships/hyperlink" Target="https://fuga.gov.co/categoria-subadministrativa/plan-de-adquisicion" TargetMode="External"/><Relationship Id="rId56" Type="http://schemas.openxmlformats.org/officeDocument/2006/relationships/hyperlink" Target="https://fuga.gov.co/transparencia/activos-informacion" TargetMode="External"/><Relationship Id="rId77" Type="http://schemas.openxmlformats.org/officeDocument/2006/relationships/hyperlink" Target="https://fuga.gov.co/transparencia/registro-publicacion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100"/>
  <sheetViews>
    <sheetView view="pageBreakPreview" topLeftCell="A94" zoomScale="85" zoomScaleSheetLayoutView="85" zoomScalePageLayoutView="90" workbookViewId="0">
      <selection activeCell="C22" sqref="C22"/>
    </sheetView>
  </sheetViews>
  <sheetFormatPr baseColWidth="10" defaultColWidth="11.42578125" defaultRowHeight="12.75" x14ac:dyDescent="0.2"/>
  <cols>
    <col min="1" max="1" width="12.85546875" style="1" customWidth="1"/>
    <col min="2" max="2" width="6.7109375" style="86" customWidth="1"/>
    <col min="3" max="3" width="35.7109375" style="87" customWidth="1"/>
    <col min="4" max="5" width="5.28515625" style="1" customWidth="1"/>
    <col min="6" max="6" width="6.5703125" style="1" customWidth="1"/>
    <col min="7" max="7" width="6.28515625" style="1" customWidth="1"/>
    <col min="8" max="8" width="44.7109375" style="1" customWidth="1"/>
    <col min="9" max="9" width="3.85546875" style="1" customWidth="1"/>
    <col min="10" max="10" width="4.140625" style="1" customWidth="1"/>
    <col min="11" max="11" width="11.42578125" style="148"/>
    <col min="12" max="16384" width="11.42578125" style="1"/>
  </cols>
  <sheetData>
    <row r="1" spans="1:11" ht="46.5" customHeight="1" x14ac:dyDescent="0.2">
      <c r="A1" s="593" t="s">
        <v>118</v>
      </c>
      <c r="B1" s="593"/>
      <c r="C1" s="593"/>
      <c r="D1" s="593"/>
      <c r="E1" s="593"/>
      <c r="F1" s="593"/>
      <c r="G1" s="593"/>
      <c r="H1" s="593"/>
    </row>
    <row r="2" spans="1:11" x14ac:dyDescent="0.2">
      <c r="A2" s="594" t="s">
        <v>117</v>
      </c>
      <c r="B2" s="594"/>
      <c r="C2" s="594"/>
      <c r="D2" s="594"/>
      <c r="E2" s="594"/>
      <c r="F2" s="594"/>
      <c r="G2" s="594"/>
      <c r="H2" s="594"/>
    </row>
    <row r="3" spans="1:11" ht="6.75" customHeight="1" x14ac:dyDescent="0.2">
      <c r="A3" s="2"/>
      <c r="B3" s="2"/>
      <c r="C3" s="2"/>
      <c r="D3" s="2"/>
      <c r="E3" s="2"/>
      <c r="F3" s="2"/>
      <c r="G3" s="2"/>
    </row>
    <row r="4" spans="1:11" ht="15.75" customHeight="1" thickBot="1" x14ac:dyDescent="0.25">
      <c r="A4" s="595" t="s">
        <v>86</v>
      </c>
      <c r="B4" s="595"/>
      <c r="C4" s="595"/>
      <c r="D4" s="595"/>
      <c r="E4" s="595"/>
      <c r="F4" s="595"/>
      <c r="G4" s="595"/>
      <c r="H4" s="595"/>
    </row>
    <row r="5" spans="1:11" ht="15" customHeight="1" x14ac:dyDescent="0.2">
      <c r="A5" s="596" t="s">
        <v>0</v>
      </c>
      <c r="B5" s="598" t="s">
        <v>1</v>
      </c>
      <c r="C5" s="600" t="s">
        <v>2</v>
      </c>
      <c r="D5" s="596" t="s">
        <v>3</v>
      </c>
      <c r="E5" s="602"/>
      <c r="F5" s="602"/>
      <c r="G5" s="603"/>
      <c r="H5" s="600" t="s">
        <v>116</v>
      </c>
      <c r="K5" s="608"/>
    </row>
    <row r="6" spans="1:11" ht="15" customHeight="1" thickBot="1" x14ac:dyDescent="0.25">
      <c r="A6" s="597"/>
      <c r="B6" s="599"/>
      <c r="C6" s="601"/>
      <c r="D6" s="3" t="s">
        <v>4</v>
      </c>
      <c r="E6" s="4" t="s">
        <v>5</v>
      </c>
      <c r="F6" s="5" t="s">
        <v>6</v>
      </c>
      <c r="G6" s="6" t="s">
        <v>28</v>
      </c>
      <c r="H6" s="616"/>
      <c r="K6" s="608"/>
    </row>
    <row r="7" spans="1:11" ht="200.25" customHeight="1" thickBot="1" x14ac:dyDescent="0.25">
      <c r="A7" s="566" t="s">
        <v>114</v>
      </c>
      <c r="B7" s="604" t="s">
        <v>7</v>
      </c>
      <c r="C7" s="7" t="s">
        <v>29</v>
      </c>
      <c r="D7" s="8" t="s">
        <v>119</v>
      </c>
      <c r="E7" s="9"/>
      <c r="F7" s="10"/>
      <c r="G7" s="11"/>
      <c r="H7" s="157" t="s">
        <v>127</v>
      </c>
      <c r="I7" s="128">
        <v>1</v>
      </c>
      <c r="J7" s="128">
        <v>1</v>
      </c>
      <c r="K7" s="149"/>
    </row>
    <row r="8" spans="1:11" ht="69" customHeight="1" thickBot="1" x14ac:dyDescent="0.25">
      <c r="A8" s="607"/>
      <c r="B8" s="605"/>
      <c r="C8" s="12" t="s">
        <v>30</v>
      </c>
      <c r="D8" s="13" t="s">
        <v>119</v>
      </c>
      <c r="E8" s="14"/>
      <c r="F8" s="15"/>
      <c r="G8" s="16"/>
      <c r="H8" s="157" t="s">
        <v>121</v>
      </c>
      <c r="I8" s="128">
        <v>2</v>
      </c>
      <c r="J8" s="128">
        <v>1</v>
      </c>
      <c r="K8" s="149" t="s">
        <v>361</v>
      </c>
    </row>
    <row r="9" spans="1:11" ht="99" customHeight="1" thickBot="1" x14ac:dyDescent="0.25">
      <c r="A9" s="607"/>
      <c r="B9" s="605"/>
      <c r="C9" s="12" t="s">
        <v>31</v>
      </c>
      <c r="D9" s="13"/>
      <c r="E9" s="14"/>
      <c r="F9" s="15" t="s">
        <v>119</v>
      </c>
      <c r="G9" s="16"/>
      <c r="H9" s="157" t="s">
        <v>122</v>
      </c>
      <c r="I9" s="128">
        <v>3</v>
      </c>
      <c r="J9" s="128">
        <v>0.5</v>
      </c>
      <c r="K9" s="149" t="s">
        <v>361</v>
      </c>
    </row>
    <row r="10" spans="1:11" ht="135" customHeight="1" thickBot="1" x14ac:dyDescent="0.25">
      <c r="A10" s="607"/>
      <c r="B10" s="605"/>
      <c r="C10" s="17" t="s">
        <v>32</v>
      </c>
      <c r="D10" s="13" t="s">
        <v>119</v>
      </c>
      <c r="E10" s="14"/>
      <c r="F10" s="15"/>
      <c r="G10" s="16"/>
      <c r="H10" s="157" t="s">
        <v>120</v>
      </c>
      <c r="I10" s="128">
        <v>4</v>
      </c>
      <c r="J10" s="128">
        <v>1</v>
      </c>
      <c r="K10" s="149"/>
    </row>
    <row r="11" spans="1:11" ht="77.25" thickBot="1" x14ac:dyDescent="0.25">
      <c r="A11" s="607"/>
      <c r="B11" s="606"/>
      <c r="C11" s="18" t="s">
        <v>87</v>
      </c>
      <c r="D11" s="19" t="s">
        <v>119</v>
      </c>
      <c r="E11" s="20"/>
      <c r="F11" s="21"/>
      <c r="G11" s="22"/>
      <c r="H11" s="157" t="s">
        <v>123</v>
      </c>
      <c r="I11" s="128">
        <v>5</v>
      </c>
      <c r="J11" s="128">
        <v>1</v>
      </c>
      <c r="K11" s="150" t="s">
        <v>361</v>
      </c>
    </row>
    <row r="12" spans="1:11" ht="99" customHeight="1" x14ac:dyDescent="0.2">
      <c r="A12" s="607"/>
      <c r="B12" s="566" t="s">
        <v>8</v>
      </c>
      <c r="C12" s="23" t="s">
        <v>55</v>
      </c>
      <c r="D12" s="8" t="s">
        <v>119</v>
      </c>
      <c r="E12" s="9"/>
      <c r="F12" s="10"/>
      <c r="G12" s="11"/>
      <c r="H12" s="157" t="s">
        <v>144</v>
      </c>
      <c r="I12" s="128">
        <v>6</v>
      </c>
      <c r="J12" s="128">
        <v>1</v>
      </c>
      <c r="K12" s="149"/>
    </row>
    <row r="13" spans="1:11" ht="60" customHeight="1" x14ac:dyDescent="0.2">
      <c r="A13" s="607"/>
      <c r="B13" s="607"/>
      <c r="C13" s="12" t="s">
        <v>33</v>
      </c>
      <c r="D13" s="13" t="s">
        <v>119</v>
      </c>
      <c r="E13" s="14"/>
      <c r="F13" s="15"/>
      <c r="G13" s="16"/>
      <c r="H13" s="160" t="s">
        <v>124</v>
      </c>
      <c r="I13" s="128">
        <v>7</v>
      </c>
      <c r="J13" s="128">
        <v>1</v>
      </c>
      <c r="K13" s="149"/>
    </row>
    <row r="14" spans="1:11" ht="63.75" customHeight="1" x14ac:dyDescent="0.2">
      <c r="A14" s="607"/>
      <c r="B14" s="607"/>
      <c r="C14" s="12" t="s">
        <v>159</v>
      </c>
      <c r="D14" s="13" t="s">
        <v>119</v>
      </c>
      <c r="E14" s="14"/>
      <c r="F14" s="15"/>
      <c r="G14" s="16"/>
      <c r="H14" s="609" t="s">
        <v>125</v>
      </c>
      <c r="I14" s="128">
        <v>8</v>
      </c>
      <c r="J14" s="128">
        <v>1</v>
      </c>
      <c r="K14" s="149"/>
    </row>
    <row r="15" spans="1:11" ht="15" customHeight="1" x14ac:dyDescent="0.2">
      <c r="A15" s="607"/>
      <c r="B15" s="607"/>
      <c r="C15" s="24" t="s">
        <v>56</v>
      </c>
      <c r="D15" s="13" t="s">
        <v>119</v>
      </c>
      <c r="E15" s="14"/>
      <c r="F15" s="15"/>
      <c r="G15" s="16"/>
      <c r="H15" s="610"/>
      <c r="I15" s="128">
        <v>9</v>
      </c>
      <c r="J15" s="128">
        <v>1</v>
      </c>
      <c r="K15" s="149"/>
    </row>
    <row r="16" spans="1:11" ht="15" customHeight="1" x14ac:dyDescent="0.2">
      <c r="A16" s="607"/>
      <c r="B16" s="607"/>
      <c r="C16" s="24" t="s">
        <v>57</v>
      </c>
      <c r="D16" s="13" t="s">
        <v>119</v>
      </c>
      <c r="E16" s="14"/>
      <c r="F16" s="15"/>
      <c r="G16" s="16"/>
      <c r="H16" s="610"/>
      <c r="I16" s="128">
        <v>10</v>
      </c>
      <c r="J16" s="128">
        <v>1</v>
      </c>
      <c r="K16" s="149"/>
    </row>
    <row r="17" spans="1:11" ht="15" customHeight="1" x14ac:dyDescent="0.2">
      <c r="A17" s="607"/>
      <c r="B17" s="607"/>
      <c r="C17" s="24" t="s">
        <v>58</v>
      </c>
      <c r="D17" s="13" t="s">
        <v>119</v>
      </c>
      <c r="E17" s="14"/>
      <c r="F17" s="15"/>
      <c r="G17" s="16"/>
      <c r="H17" s="610"/>
      <c r="I17" s="128">
        <v>11</v>
      </c>
      <c r="J17" s="128">
        <v>1</v>
      </c>
      <c r="K17" s="149"/>
    </row>
    <row r="18" spans="1:11" ht="15" customHeight="1" x14ac:dyDescent="0.2">
      <c r="A18" s="607"/>
      <c r="B18" s="607"/>
      <c r="C18" s="24" t="s">
        <v>59</v>
      </c>
      <c r="D18" s="13" t="s">
        <v>119</v>
      </c>
      <c r="E18" s="14"/>
      <c r="F18" s="15"/>
      <c r="G18" s="16"/>
      <c r="H18" s="610"/>
      <c r="I18" s="128">
        <v>12</v>
      </c>
      <c r="J18" s="128">
        <v>1</v>
      </c>
      <c r="K18" s="149"/>
    </row>
    <row r="19" spans="1:11" ht="191.25" customHeight="1" x14ac:dyDescent="0.2">
      <c r="A19" s="607" t="s">
        <v>156</v>
      </c>
      <c r="B19" s="607"/>
      <c r="C19" s="24" t="s">
        <v>60</v>
      </c>
      <c r="D19" s="13" t="s">
        <v>119</v>
      </c>
      <c r="E19" s="14"/>
      <c r="F19" s="15"/>
      <c r="G19" s="16"/>
      <c r="H19" s="161" t="s">
        <v>166</v>
      </c>
      <c r="I19" s="128">
        <v>13</v>
      </c>
      <c r="J19" s="128">
        <v>1</v>
      </c>
      <c r="K19" s="149"/>
    </row>
    <row r="20" spans="1:11" ht="45.75" customHeight="1" thickBot="1" x14ac:dyDescent="0.25">
      <c r="A20" s="607"/>
      <c r="B20" s="607"/>
      <c r="C20" s="24" t="s">
        <v>61</v>
      </c>
      <c r="D20" s="13" t="s">
        <v>119</v>
      </c>
      <c r="E20" s="14"/>
      <c r="F20" s="15"/>
      <c r="G20" s="16"/>
      <c r="H20" s="160" t="s">
        <v>126</v>
      </c>
      <c r="I20" s="128">
        <v>14</v>
      </c>
      <c r="J20" s="128">
        <v>1</v>
      </c>
      <c r="K20" s="149"/>
    </row>
    <row r="21" spans="1:11" ht="110.25" customHeight="1" thickBot="1" x14ac:dyDescent="0.25">
      <c r="A21" s="607"/>
      <c r="B21" s="567"/>
      <c r="C21" s="25" t="s">
        <v>62</v>
      </c>
      <c r="D21" s="26" t="s">
        <v>145</v>
      </c>
      <c r="E21" s="27"/>
      <c r="F21" s="28"/>
      <c r="G21" s="29"/>
      <c r="H21" s="157" t="s">
        <v>144</v>
      </c>
      <c r="I21" s="128">
        <v>15</v>
      </c>
      <c r="J21" s="128">
        <v>1</v>
      </c>
      <c r="K21" s="149"/>
    </row>
    <row r="22" spans="1:11" ht="184.5" customHeight="1" x14ac:dyDescent="0.2">
      <c r="A22" s="607"/>
      <c r="B22" s="566" t="s">
        <v>9</v>
      </c>
      <c r="C22" s="12" t="s">
        <v>34</v>
      </c>
      <c r="D22" s="8"/>
      <c r="E22" s="9"/>
      <c r="F22" s="10" t="s">
        <v>119</v>
      </c>
      <c r="G22" s="11"/>
      <c r="H22" s="156" t="s">
        <v>152</v>
      </c>
      <c r="I22" s="128">
        <v>16</v>
      </c>
      <c r="J22" s="128">
        <v>0.5</v>
      </c>
      <c r="K22" s="149"/>
    </row>
    <row r="23" spans="1:11" ht="93" customHeight="1" x14ac:dyDescent="0.2">
      <c r="A23" s="607"/>
      <c r="B23" s="607"/>
      <c r="C23" s="24" t="s">
        <v>63</v>
      </c>
      <c r="D23" s="13" t="s">
        <v>119</v>
      </c>
      <c r="E23" s="14"/>
      <c r="F23" s="15"/>
      <c r="G23" s="16"/>
      <c r="H23" s="156" t="s">
        <v>128</v>
      </c>
      <c r="I23" s="128">
        <v>17</v>
      </c>
      <c r="J23" s="128">
        <v>1</v>
      </c>
      <c r="K23" s="149"/>
    </row>
    <row r="24" spans="1:11" ht="15" customHeight="1" x14ac:dyDescent="0.2">
      <c r="A24" s="607"/>
      <c r="B24" s="607"/>
      <c r="C24" s="24" t="s">
        <v>64</v>
      </c>
      <c r="D24" s="13"/>
      <c r="E24" s="14" t="s">
        <v>119</v>
      </c>
      <c r="F24" s="15"/>
      <c r="G24" s="16"/>
      <c r="H24" s="156"/>
      <c r="I24" s="128">
        <v>18</v>
      </c>
      <c r="J24" s="128">
        <v>0</v>
      </c>
      <c r="K24" s="149"/>
    </row>
    <row r="25" spans="1:11" ht="15" customHeight="1" x14ac:dyDescent="0.2">
      <c r="A25" s="607"/>
      <c r="B25" s="607"/>
      <c r="C25" s="24" t="s">
        <v>65</v>
      </c>
      <c r="D25" s="13"/>
      <c r="E25" s="14" t="s">
        <v>119</v>
      </c>
      <c r="F25" s="15"/>
      <c r="G25" s="16"/>
      <c r="H25" s="156"/>
      <c r="I25" s="128">
        <v>19</v>
      </c>
      <c r="J25" s="128">
        <v>0</v>
      </c>
      <c r="K25" s="149"/>
    </row>
    <row r="26" spans="1:11" ht="15" customHeight="1" x14ac:dyDescent="0.2">
      <c r="A26" s="607"/>
      <c r="B26" s="607"/>
      <c r="C26" s="24" t="s">
        <v>66</v>
      </c>
      <c r="D26" s="13"/>
      <c r="E26" s="14" t="s">
        <v>119</v>
      </c>
      <c r="F26" s="15"/>
      <c r="G26" s="16"/>
      <c r="H26" s="156"/>
      <c r="I26" s="128">
        <v>20</v>
      </c>
      <c r="J26" s="128">
        <v>0</v>
      </c>
      <c r="K26" s="149"/>
    </row>
    <row r="27" spans="1:11" ht="81.75" customHeight="1" x14ac:dyDescent="0.2">
      <c r="A27" s="607"/>
      <c r="B27" s="607"/>
      <c r="C27" s="24" t="s">
        <v>67</v>
      </c>
      <c r="D27" s="13" t="s">
        <v>119</v>
      </c>
      <c r="E27" s="14"/>
      <c r="F27" s="15"/>
      <c r="G27" s="16"/>
      <c r="H27" s="156" t="s">
        <v>129</v>
      </c>
      <c r="I27" s="128">
        <v>21</v>
      </c>
      <c r="J27" s="128">
        <v>1</v>
      </c>
      <c r="K27" s="149"/>
    </row>
    <row r="28" spans="1:11" ht="88.5" customHeight="1" x14ac:dyDescent="0.2">
      <c r="A28" s="607"/>
      <c r="B28" s="607"/>
      <c r="C28" s="24" t="s">
        <v>68</v>
      </c>
      <c r="D28" s="13" t="s">
        <v>119</v>
      </c>
      <c r="E28" s="14"/>
      <c r="F28" s="15"/>
      <c r="G28" s="16"/>
      <c r="H28" s="156" t="s">
        <v>130</v>
      </c>
      <c r="I28" s="128">
        <v>22</v>
      </c>
      <c r="J28" s="128">
        <v>1</v>
      </c>
      <c r="K28" s="149"/>
    </row>
    <row r="29" spans="1:11" ht="68.25" customHeight="1" x14ac:dyDescent="0.2">
      <c r="A29" s="607" t="s">
        <v>157</v>
      </c>
      <c r="B29" s="607"/>
      <c r="C29" s="24" t="s">
        <v>69</v>
      </c>
      <c r="D29" s="13" t="s">
        <v>119</v>
      </c>
      <c r="E29" s="14"/>
      <c r="F29" s="15"/>
      <c r="G29" s="16"/>
      <c r="H29" s="156" t="s">
        <v>131</v>
      </c>
      <c r="I29" s="128">
        <v>23</v>
      </c>
      <c r="J29" s="128">
        <v>1</v>
      </c>
      <c r="K29" s="149"/>
    </row>
    <row r="30" spans="1:11" ht="26.25" thickBot="1" x14ac:dyDescent="0.25">
      <c r="A30" s="607"/>
      <c r="B30" s="567"/>
      <c r="C30" s="25" t="s">
        <v>70</v>
      </c>
      <c r="D30" s="30"/>
      <c r="E30" s="31" t="s">
        <v>119</v>
      </c>
      <c r="F30" s="32"/>
      <c r="G30" s="33"/>
      <c r="H30" s="156"/>
      <c r="I30" s="128">
        <v>24</v>
      </c>
      <c r="J30" s="128">
        <v>0</v>
      </c>
      <c r="K30" s="149"/>
    </row>
    <row r="31" spans="1:11" ht="41.25" customHeight="1" x14ac:dyDescent="0.2">
      <c r="A31" s="607"/>
      <c r="B31" s="564" t="s">
        <v>9</v>
      </c>
      <c r="C31" s="7" t="s">
        <v>35</v>
      </c>
      <c r="D31" s="8"/>
      <c r="E31" s="9"/>
      <c r="F31" s="10" t="s">
        <v>119</v>
      </c>
      <c r="G31" s="11"/>
      <c r="H31" s="157" t="s">
        <v>132</v>
      </c>
      <c r="I31" s="128">
        <v>25</v>
      </c>
      <c r="J31" s="128">
        <v>0.5</v>
      </c>
      <c r="K31" s="149"/>
    </row>
    <row r="32" spans="1:11" ht="96" customHeight="1" x14ac:dyDescent="0.2">
      <c r="A32" s="607"/>
      <c r="B32" s="568"/>
      <c r="C32" s="34" t="s">
        <v>63</v>
      </c>
      <c r="D32" s="13" t="s">
        <v>119</v>
      </c>
      <c r="E32" s="14"/>
      <c r="F32" s="15"/>
      <c r="G32" s="16"/>
      <c r="H32" s="156" t="s">
        <v>133</v>
      </c>
      <c r="I32" s="128">
        <v>26</v>
      </c>
      <c r="J32" s="128">
        <v>1</v>
      </c>
      <c r="K32" s="149"/>
    </row>
    <row r="33" spans="1:11" ht="15" customHeight="1" x14ac:dyDescent="0.2">
      <c r="A33" s="607"/>
      <c r="B33" s="568"/>
      <c r="C33" s="24" t="s">
        <v>64</v>
      </c>
      <c r="D33" s="13"/>
      <c r="E33" s="14" t="s">
        <v>119</v>
      </c>
      <c r="F33" s="15"/>
      <c r="G33" s="16"/>
      <c r="H33" s="162"/>
      <c r="I33" s="128">
        <v>27</v>
      </c>
      <c r="J33" s="128">
        <v>0</v>
      </c>
      <c r="K33" s="149"/>
    </row>
    <row r="34" spans="1:11" ht="15" customHeight="1" x14ac:dyDescent="0.2">
      <c r="A34" s="607"/>
      <c r="B34" s="568"/>
      <c r="C34" s="24" t="s">
        <v>65</v>
      </c>
      <c r="D34" s="13"/>
      <c r="E34" s="14" t="s">
        <v>119</v>
      </c>
      <c r="F34" s="15"/>
      <c r="G34" s="16"/>
      <c r="H34" s="162"/>
      <c r="I34" s="128">
        <v>28</v>
      </c>
      <c r="J34" s="128">
        <v>0</v>
      </c>
      <c r="K34" s="149"/>
    </row>
    <row r="35" spans="1:11" ht="15" customHeight="1" x14ac:dyDescent="0.2">
      <c r="A35" s="607"/>
      <c r="B35" s="568"/>
      <c r="C35" s="24" t="s">
        <v>66</v>
      </c>
      <c r="D35" s="13"/>
      <c r="E35" s="14" t="s">
        <v>119</v>
      </c>
      <c r="F35" s="15"/>
      <c r="G35" s="16"/>
      <c r="H35" s="162"/>
      <c r="I35" s="128">
        <v>29</v>
      </c>
      <c r="J35" s="128">
        <v>0</v>
      </c>
      <c r="K35" s="149"/>
    </row>
    <row r="36" spans="1:11" ht="15" customHeight="1" x14ac:dyDescent="0.2">
      <c r="A36" s="607"/>
      <c r="B36" s="568"/>
      <c r="C36" s="24" t="s">
        <v>71</v>
      </c>
      <c r="D36" s="13"/>
      <c r="E36" s="14" t="s">
        <v>119</v>
      </c>
      <c r="F36" s="15"/>
      <c r="G36" s="16"/>
      <c r="H36" s="162"/>
      <c r="I36" s="128">
        <v>30</v>
      </c>
      <c r="J36" s="128">
        <v>0</v>
      </c>
      <c r="K36" s="149"/>
    </row>
    <row r="37" spans="1:11" ht="15" customHeight="1" x14ac:dyDescent="0.2">
      <c r="A37" s="607"/>
      <c r="B37" s="568"/>
      <c r="C37" s="24" t="s">
        <v>68</v>
      </c>
      <c r="D37" s="13"/>
      <c r="E37" s="14" t="s">
        <v>119</v>
      </c>
      <c r="F37" s="15"/>
      <c r="G37" s="16"/>
      <c r="H37" s="162"/>
      <c r="I37" s="128">
        <v>31</v>
      </c>
      <c r="J37" s="128">
        <v>0</v>
      </c>
      <c r="K37" s="149"/>
    </row>
    <row r="38" spans="1:11" ht="15" customHeight="1" x14ac:dyDescent="0.2">
      <c r="A38" s="607"/>
      <c r="B38" s="568"/>
      <c r="C38" s="24" t="s">
        <v>69</v>
      </c>
      <c r="D38" s="13"/>
      <c r="E38" s="14" t="s">
        <v>119</v>
      </c>
      <c r="F38" s="15"/>
      <c r="G38" s="16"/>
      <c r="H38" s="162"/>
      <c r="I38" s="128">
        <v>32</v>
      </c>
      <c r="J38" s="128">
        <v>0</v>
      </c>
      <c r="K38" s="149"/>
    </row>
    <row r="39" spans="1:11" ht="93" customHeight="1" thickBot="1" x14ac:dyDescent="0.25">
      <c r="A39" s="607"/>
      <c r="B39" s="568"/>
      <c r="C39" s="35" t="s">
        <v>72</v>
      </c>
      <c r="D39" s="30" t="s">
        <v>119</v>
      </c>
      <c r="E39" s="31"/>
      <c r="F39" s="32"/>
      <c r="G39" s="33"/>
      <c r="H39" s="156" t="s">
        <v>134</v>
      </c>
      <c r="I39" s="128">
        <v>33</v>
      </c>
      <c r="J39" s="128">
        <v>1</v>
      </c>
      <c r="K39" s="149"/>
    </row>
    <row r="40" spans="1:11" ht="95.25" customHeight="1" x14ac:dyDescent="0.2">
      <c r="A40" s="607"/>
      <c r="B40" s="566" t="s">
        <v>14</v>
      </c>
      <c r="C40" s="7" t="s">
        <v>36</v>
      </c>
      <c r="D40" s="8" t="s">
        <v>119</v>
      </c>
      <c r="E40" s="9"/>
      <c r="F40" s="10"/>
      <c r="G40" s="11"/>
      <c r="H40" s="157" t="s">
        <v>167</v>
      </c>
      <c r="I40" s="128">
        <v>34</v>
      </c>
      <c r="J40" s="128">
        <v>1</v>
      </c>
      <c r="K40" s="149"/>
    </row>
    <row r="41" spans="1:11" ht="29.25" customHeight="1" thickBot="1" x14ac:dyDescent="0.25">
      <c r="A41" s="607"/>
      <c r="B41" s="567"/>
      <c r="C41" s="18" t="s">
        <v>37</v>
      </c>
      <c r="D41" s="26"/>
      <c r="E41" s="27" t="s">
        <v>119</v>
      </c>
      <c r="F41" s="28"/>
      <c r="G41" s="29"/>
      <c r="H41" s="163"/>
      <c r="I41" s="128">
        <v>35</v>
      </c>
      <c r="J41" s="128">
        <v>0</v>
      </c>
      <c r="K41" s="149"/>
    </row>
    <row r="42" spans="1:11" ht="66.75" customHeight="1" x14ac:dyDescent="0.2">
      <c r="A42" s="607"/>
      <c r="B42" s="607" t="s">
        <v>14</v>
      </c>
      <c r="C42" s="88" t="s">
        <v>38</v>
      </c>
      <c r="D42" s="89" t="s">
        <v>119</v>
      </c>
      <c r="E42" s="90"/>
      <c r="F42" s="91"/>
      <c r="G42" s="92"/>
      <c r="H42" s="156" t="s">
        <v>163</v>
      </c>
      <c r="I42" s="128">
        <v>36</v>
      </c>
      <c r="J42" s="128">
        <v>1</v>
      </c>
      <c r="K42" s="149"/>
    </row>
    <row r="43" spans="1:11" ht="25.5" x14ac:dyDescent="0.2">
      <c r="A43" s="607"/>
      <c r="B43" s="607"/>
      <c r="C43" s="17" t="s">
        <v>39</v>
      </c>
      <c r="D43" s="13"/>
      <c r="E43" s="14" t="s">
        <v>119</v>
      </c>
      <c r="F43" s="15"/>
      <c r="G43" s="16"/>
      <c r="H43" s="164"/>
      <c r="I43" s="128">
        <v>37</v>
      </c>
      <c r="J43" s="128">
        <v>0</v>
      </c>
      <c r="K43" s="149"/>
    </row>
    <row r="44" spans="1:11" ht="67.5" customHeight="1" thickBot="1" x14ac:dyDescent="0.25">
      <c r="A44" s="607"/>
      <c r="B44" s="567"/>
      <c r="C44" s="18" t="s">
        <v>40</v>
      </c>
      <c r="D44" s="26" t="s">
        <v>119</v>
      </c>
      <c r="E44" s="27"/>
      <c r="F44" s="28"/>
      <c r="G44" s="29"/>
      <c r="H44" s="156" t="s">
        <v>163</v>
      </c>
      <c r="I44" s="128">
        <v>38</v>
      </c>
      <c r="J44" s="128">
        <v>1</v>
      </c>
      <c r="K44" s="149"/>
    </row>
    <row r="45" spans="1:11" ht="66.75" customHeight="1" x14ac:dyDescent="0.2">
      <c r="A45" s="607" t="s">
        <v>158</v>
      </c>
      <c r="B45" s="615" t="s">
        <v>10</v>
      </c>
      <c r="C45" s="88" t="s">
        <v>42</v>
      </c>
      <c r="D45" s="89" t="s">
        <v>119</v>
      </c>
      <c r="E45" s="90"/>
      <c r="F45" s="91"/>
      <c r="G45" s="92"/>
      <c r="H45" s="107" t="s">
        <v>135</v>
      </c>
      <c r="I45" s="128">
        <v>39</v>
      </c>
      <c r="J45" s="128">
        <v>1</v>
      </c>
      <c r="K45" s="149"/>
    </row>
    <row r="46" spans="1:11" ht="181.5" customHeight="1" x14ac:dyDescent="0.2">
      <c r="A46" s="607"/>
      <c r="B46" s="613"/>
      <c r="C46" s="12" t="s">
        <v>88</v>
      </c>
      <c r="D46" s="13" t="s">
        <v>119</v>
      </c>
      <c r="E46" s="14"/>
      <c r="F46" s="15"/>
      <c r="G46" s="16"/>
      <c r="H46" s="107" t="s">
        <v>136</v>
      </c>
      <c r="I46" s="128">
        <v>40</v>
      </c>
      <c r="J46" s="128">
        <v>1</v>
      </c>
      <c r="K46" s="149"/>
    </row>
    <row r="47" spans="1:11" ht="15" customHeight="1" x14ac:dyDescent="0.2">
      <c r="A47" s="607"/>
      <c r="B47" s="613"/>
      <c r="C47" s="24" t="s">
        <v>73</v>
      </c>
      <c r="D47" s="13"/>
      <c r="E47" s="14" t="s">
        <v>119</v>
      </c>
      <c r="F47" s="15"/>
      <c r="G47" s="16"/>
      <c r="H47" s="96"/>
      <c r="I47" s="128">
        <v>41</v>
      </c>
      <c r="J47" s="128">
        <v>0</v>
      </c>
      <c r="K47" s="149"/>
    </row>
    <row r="48" spans="1:11" ht="211.5" customHeight="1" x14ac:dyDescent="0.2">
      <c r="A48" s="607"/>
      <c r="B48" s="613"/>
      <c r="C48" s="24" t="s">
        <v>74</v>
      </c>
      <c r="D48" s="13" t="s">
        <v>119</v>
      </c>
      <c r="E48" s="14"/>
      <c r="F48" s="15"/>
      <c r="G48" s="16"/>
      <c r="H48" s="107" t="s">
        <v>138</v>
      </c>
      <c r="I48" s="128">
        <v>42</v>
      </c>
      <c r="J48" s="128">
        <v>1</v>
      </c>
      <c r="K48" s="149"/>
    </row>
    <row r="49" spans="1:11" ht="208.5" customHeight="1" x14ac:dyDescent="0.2">
      <c r="A49" s="607"/>
      <c r="B49" s="613"/>
      <c r="C49" s="24" t="s">
        <v>75</v>
      </c>
      <c r="D49" s="13" t="s">
        <v>119</v>
      </c>
      <c r="E49" s="14"/>
      <c r="F49" s="15"/>
      <c r="G49" s="16"/>
      <c r="H49" s="107" t="s">
        <v>138</v>
      </c>
      <c r="I49" s="128">
        <v>43</v>
      </c>
      <c r="J49" s="128">
        <v>1</v>
      </c>
      <c r="K49" s="149"/>
    </row>
    <row r="50" spans="1:11" ht="101.25" customHeight="1" x14ac:dyDescent="0.2">
      <c r="A50" s="607"/>
      <c r="B50" s="613"/>
      <c r="C50" s="24" t="s">
        <v>76</v>
      </c>
      <c r="D50" s="13"/>
      <c r="E50" s="14"/>
      <c r="F50" s="15"/>
      <c r="G50" s="16" t="s">
        <v>119</v>
      </c>
      <c r="H50" s="96"/>
      <c r="I50" s="128">
        <v>44</v>
      </c>
      <c r="J50" s="129"/>
      <c r="K50" s="149"/>
    </row>
    <row r="51" spans="1:11" ht="206.25" customHeight="1" thickBot="1" x14ac:dyDescent="0.25">
      <c r="A51" s="607" t="s">
        <v>155</v>
      </c>
      <c r="B51" s="614"/>
      <c r="C51" s="35" t="s">
        <v>77</v>
      </c>
      <c r="D51" s="26" t="s">
        <v>119</v>
      </c>
      <c r="E51" s="27"/>
      <c r="F51" s="28"/>
      <c r="G51" s="29"/>
      <c r="H51" s="107" t="s">
        <v>138</v>
      </c>
      <c r="I51" s="128">
        <v>45</v>
      </c>
      <c r="J51" s="128">
        <v>1</v>
      </c>
      <c r="K51" s="149"/>
    </row>
    <row r="52" spans="1:11" ht="242.25" customHeight="1" thickBot="1" x14ac:dyDescent="0.25">
      <c r="A52" s="607"/>
      <c r="B52" s="36" t="s">
        <v>11</v>
      </c>
      <c r="C52" s="37" t="s">
        <v>41</v>
      </c>
      <c r="D52" s="108" t="s">
        <v>119</v>
      </c>
      <c r="E52" s="38"/>
      <c r="F52" s="38"/>
      <c r="G52" s="39"/>
      <c r="H52" s="107" t="s">
        <v>138</v>
      </c>
      <c r="I52" s="128">
        <v>46</v>
      </c>
      <c r="J52" s="128">
        <v>1</v>
      </c>
      <c r="K52" s="149"/>
    </row>
    <row r="53" spans="1:11" ht="121.5" customHeight="1" thickBot="1" x14ac:dyDescent="0.25">
      <c r="A53" s="567"/>
      <c r="B53" s="40" t="s">
        <v>12</v>
      </c>
      <c r="C53" s="41" t="s">
        <v>43</v>
      </c>
      <c r="D53" s="42" t="s">
        <v>119</v>
      </c>
      <c r="E53" s="43"/>
      <c r="F53" s="43"/>
      <c r="G53" s="44"/>
      <c r="H53" s="107" t="s">
        <v>137</v>
      </c>
      <c r="I53" s="128">
        <v>47</v>
      </c>
      <c r="J53" s="128">
        <v>1</v>
      </c>
      <c r="K53" s="149"/>
    </row>
    <row r="54" spans="1:11" ht="58.5" customHeight="1" x14ac:dyDescent="0.2">
      <c r="A54" s="611" t="s">
        <v>13</v>
      </c>
      <c r="B54" s="612" t="s">
        <v>7</v>
      </c>
      <c r="C54" s="7" t="s">
        <v>89</v>
      </c>
      <c r="D54" s="8" t="s">
        <v>119</v>
      </c>
      <c r="E54" s="9"/>
      <c r="F54" s="10"/>
      <c r="G54" s="11"/>
      <c r="H54" s="156" t="s">
        <v>139</v>
      </c>
      <c r="I54" s="128">
        <v>48</v>
      </c>
      <c r="J54" s="128">
        <v>1</v>
      </c>
      <c r="K54" s="149" t="s">
        <v>361</v>
      </c>
    </row>
    <row r="55" spans="1:11" ht="25.5" x14ac:dyDescent="0.2">
      <c r="A55" s="575"/>
      <c r="B55" s="613"/>
      <c r="C55" s="12" t="s">
        <v>78</v>
      </c>
      <c r="D55" s="13"/>
      <c r="E55" s="14" t="s">
        <v>119</v>
      </c>
      <c r="F55" s="15"/>
      <c r="G55" s="16"/>
      <c r="H55" s="93"/>
      <c r="I55" s="128">
        <v>49</v>
      </c>
      <c r="J55" s="128">
        <v>0</v>
      </c>
      <c r="K55" s="149"/>
    </row>
    <row r="56" spans="1:11" ht="81" customHeight="1" thickBot="1" x14ac:dyDescent="0.25">
      <c r="A56" s="575"/>
      <c r="B56" s="614"/>
      <c r="C56" s="151" t="s">
        <v>79</v>
      </c>
      <c r="D56" s="152" t="s">
        <v>119</v>
      </c>
      <c r="E56" s="153"/>
      <c r="F56" s="154"/>
      <c r="G56" s="155"/>
      <c r="H56" s="156" t="s">
        <v>140</v>
      </c>
      <c r="I56" s="128">
        <v>50</v>
      </c>
      <c r="J56" s="128">
        <v>1</v>
      </c>
      <c r="K56" s="150" t="s">
        <v>361</v>
      </c>
    </row>
    <row r="57" spans="1:11" ht="25.5" x14ac:dyDescent="0.2">
      <c r="A57" s="575"/>
      <c r="B57" s="612" t="s">
        <v>8</v>
      </c>
      <c r="C57" s="7" t="s">
        <v>115</v>
      </c>
      <c r="D57" s="8"/>
      <c r="E57" s="9"/>
      <c r="F57" s="10"/>
      <c r="G57" s="11" t="s">
        <v>119</v>
      </c>
      <c r="H57" s="611" t="s">
        <v>164</v>
      </c>
      <c r="I57" s="128">
        <v>51</v>
      </c>
      <c r="J57" s="129"/>
      <c r="K57" s="149"/>
    </row>
    <row r="58" spans="1:11" ht="15" customHeight="1" x14ac:dyDescent="0.2">
      <c r="A58" s="575"/>
      <c r="B58" s="613"/>
      <c r="C58" s="12" t="s">
        <v>44</v>
      </c>
      <c r="D58" s="13"/>
      <c r="E58" s="14"/>
      <c r="F58" s="15"/>
      <c r="G58" s="16" t="s">
        <v>119</v>
      </c>
      <c r="H58" s="575"/>
      <c r="I58" s="128">
        <v>52</v>
      </c>
      <c r="J58" s="129"/>
      <c r="K58" s="149"/>
    </row>
    <row r="59" spans="1:11" ht="15" customHeight="1" x14ac:dyDescent="0.2">
      <c r="A59" s="575"/>
      <c r="B59" s="613"/>
      <c r="C59" s="12" t="s">
        <v>45</v>
      </c>
      <c r="D59" s="13"/>
      <c r="E59" s="14"/>
      <c r="F59" s="15"/>
      <c r="G59" s="16" t="s">
        <v>119</v>
      </c>
      <c r="H59" s="575"/>
      <c r="I59" s="128">
        <v>53</v>
      </c>
      <c r="J59" s="129"/>
      <c r="K59" s="149"/>
    </row>
    <row r="60" spans="1:11" ht="15" customHeight="1" x14ac:dyDescent="0.2">
      <c r="A60" s="575"/>
      <c r="B60" s="613"/>
      <c r="C60" s="17" t="s">
        <v>46</v>
      </c>
      <c r="D60" s="13"/>
      <c r="E60" s="14"/>
      <c r="F60" s="15"/>
      <c r="G60" s="16" t="s">
        <v>119</v>
      </c>
      <c r="H60" s="575"/>
      <c r="I60" s="128">
        <v>54</v>
      </c>
      <c r="J60" s="129"/>
      <c r="K60" s="149"/>
    </row>
    <row r="61" spans="1:11" ht="26.25" thickBot="1" x14ac:dyDescent="0.25">
      <c r="A61" s="575"/>
      <c r="B61" s="614"/>
      <c r="C61" s="18" t="s">
        <v>80</v>
      </c>
      <c r="D61" s="26"/>
      <c r="E61" s="27"/>
      <c r="F61" s="28"/>
      <c r="G61" s="29" t="s">
        <v>119</v>
      </c>
      <c r="H61" s="576"/>
      <c r="I61" s="128">
        <v>55</v>
      </c>
      <c r="J61" s="129"/>
      <c r="K61" s="149"/>
    </row>
    <row r="62" spans="1:11" ht="39" thickBot="1" x14ac:dyDescent="0.25">
      <c r="A62" s="575"/>
      <c r="B62" s="40" t="s">
        <v>9</v>
      </c>
      <c r="C62" s="45" t="s">
        <v>90</v>
      </c>
      <c r="D62" s="46"/>
      <c r="E62" s="110" t="s">
        <v>119</v>
      </c>
      <c r="F62" s="47"/>
      <c r="G62" s="48"/>
      <c r="H62" s="99"/>
      <c r="I62" s="128">
        <v>56</v>
      </c>
      <c r="J62" s="128">
        <v>0</v>
      </c>
      <c r="K62" s="149"/>
    </row>
    <row r="63" spans="1:11" ht="51.75" thickBot="1" x14ac:dyDescent="0.25">
      <c r="A63" s="575"/>
      <c r="B63" s="40" t="s">
        <v>14</v>
      </c>
      <c r="C63" s="37" t="s">
        <v>91</v>
      </c>
      <c r="D63" s="42" t="s">
        <v>119</v>
      </c>
      <c r="E63" s="43"/>
      <c r="F63" s="43"/>
      <c r="G63" s="44"/>
      <c r="H63" s="107" t="s">
        <v>146</v>
      </c>
      <c r="I63" s="128">
        <v>57</v>
      </c>
      <c r="J63" s="128">
        <v>1</v>
      </c>
      <c r="K63" s="149"/>
    </row>
    <row r="64" spans="1:11" ht="58.5" customHeight="1" thickBot="1" x14ac:dyDescent="0.25">
      <c r="A64" s="575"/>
      <c r="B64" s="40" t="s">
        <v>10</v>
      </c>
      <c r="C64" s="49" t="s">
        <v>47</v>
      </c>
      <c r="D64" s="42" t="s">
        <v>119</v>
      </c>
      <c r="E64" s="43"/>
      <c r="F64" s="43"/>
      <c r="G64" s="44"/>
      <c r="H64" s="107" t="s">
        <v>161</v>
      </c>
      <c r="I64" s="128">
        <v>58</v>
      </c>
      <c r="J64" s="128">
        <v>1</v>
      </c>
      <c r="K64" s="149"/>
    </row>
    <row r="65" spans="1:11" ht="160.5" customHeight="1" thickBot="1" x14ac:dyDescent="0.25">
      <c r="A65" s="575"/>
      <c r="B65" s="50" t="s">
        <v>11</v>
      </c>
      <c r="C65" s="51" t="s">
        <v>48</v>
      </c>
      <c r="D65" s="52" t="s">
        <v>119</v>
      </c>
      <c r="E65" s="53"/>
      <c r="F65" s="53"/>
      <c r="G65" s="54"/>
      <c r="H65" s="51" t="s">
        <v>165</v>
      </c>
      <c r="I65" s="128">
        <v>59</v>
      </c>
      <c r="J65" s="128">
        <v>1</v>
      </c>
      <c r="K65" s="149"/>
    </row>
    <row r="66" spans="1:11" ht="45.75" customHeight="1" x14ac:dyDescent="0.2">
      <c r="A66" s="575"/>
      <c r="B66" s="564" t="s">
        <v>12</v>
      </c>
      <c r="C66" s="55" t="s">
        <v>49</v>
      </c>
      <c r="D66" s="56" t="s">
        <v>119</v>
      </c>
      <c r="E66" s="57"/>
      <c r="F66" s="58"/>
      <c r="G66" s="59"/>
      <c r="H66" s="55" t="s">
        <v>150</v>
      </c>
      <c r="I66" s="128">
        <v>60</v>
      </c>
      <c r="J66" s="128">
        <v>1</v>
      </c>
      <c r="K66" s="149"/>
    </row>
    <row r="67" spans="1:11" ht="192" thickBot="1" x14ac:dyDescent="0.25">
      <c r="A67" s="575"/>
      <c r="B67" s="565"/>
      <c r="C67" s="60" t="s">
        <v>92</v>
      </c>
      <c r="D67" s="119" t="s">
        <v>119</v>
      </c>
      <c r="E67" s="115"/>
      <c r="F67" s="62"/>
      <c r="G67" s="63"/>
      <c r="H67" s="107" t="s">
        <v>136</v>
      </c>
      <c r="I67" s="128">
        <v>61</v>
      </c>
      <c r="J67" s="128">
        <v>1</v>
      </c>
      <c r="K67" s="149"/>
    </row>
    <row r="68" spans="1:11" ht="98.25" customHeight="1" thickBot="1" x14ac:dyDescent="0.25">
      <c r="A68" s="575" t="s">
        <v>13</v>
      </c>
      <c r="B68" s="566" t="s">
        <v>15</v>
      </c>
      <c r="C68" s="55" t="s">
        <v>50</v>
      </c>
      <c r="D68" s="56" t="s">
        <v>119</v>
      </c>
      <c r="E68" s="57"/>
      <c r="F68" s="58"/>
      <c r="G68" s="59"/>
      <c r="H68" s="55" t="s">
        <v>141</v>
      </c>
      <c r="I68" s="128">
        <v>62</v>
      </c>
      <c r="J68" s="128">
        <v>1</v>
      </c>
      <c r="K68" s="149"/>
    </row>
    <row r="69" spans="1:11" ht="96" customHeight="1" thickBot="1" x14ac:dyDescent="0.25">
      <c r="A69" s="575"/>
      <c r="B69" s="567"/>
      <c r="C69" s="60" t="s">
        <v>51</v>
      </c>
      <c r="D69" s="114" t="s">
        <v>119</v>
      </c>
      <c r="E69" s="62"/>
      <c r="F69" s="62"/>
      <c r="G69" s="63"/>
      <c r="H69" s="55" t="s">
        <v>142</v>
      </c>
      <c r="I69" s="128">
        <v>63</v>
      </c>
      <c r="J69" s="128">
        <v>1</v>
      </c>
      <c r="K69" s="149"/>
    </row>
    <row r="70" spans="1:11" ht="51.75" thickBot="1" x14ac:dyDescent="0.25">
      <c r="A70" s="575"/>
      <c r="B70" s="40" t="s">
        <v>16</v>
      </c>
      <c r="C70" s="41" t="s">
        <v>52</v>
      </c>
      <c r="D70" s="111"/>
      <c r="E70" s="110" t="s">
        <v>119</v>
      </c>
      <c r="F70" s="47"/>
      <c r="G70" s="48"/>
      <c r="H70" s="98"/>
      <c r="I70" s="128">
        <v>64</v>
      </c>
      <c r="J70" s="128">
        <v>0</v>
      </c>
      <c r="K70" s="149"/>
    </row>
    <row r="71" spans="1:11" ht="52.5" customHeight="1" x14ac:dyDescent="0.2">
      <c r="A71" s="575"/>
      <c r="B71" s="568" t="s">
        <v>17</v>
      </c>
      <c r="C71" s="23" t="s">
        <v>93</v>
      </c>
      <c r="D71" s="52"/>
      <c r="E71" s="53" t="s">
        <v>119</v>
      </c>
      <c r="F71" s="75"/>
      <c r="G71" s="54"/>
      <c r="H71" s="100"/>
      <c r="I71" s="128">
        <v>65</v>
      </c>
      <c r="J71" s="128">
        <v>0</v>
      </c>
      <c r="K71" s="149"/>
    </row>
    <row r="72" spans="1:11" ht="15.75" customHeight="1" thickBot="1" x14ac:dyDescent="0.25">
      <c r="A72" s="575"/>
      <c r="B72" s="568"/>
      <c r="C72" s="60" t="s">
        <v>94</v>
      </c>
      <c r="D72" s="61"/>
      <c r="E72" s="109" t="s">
        <v>119</v>
      </c>
      <c r="F72" s="62"/>
      <c r="G72" s="63"/>
      <c r="H72" s="101"/>
      <c r="I72" s="128">
        <v>66</v>
      </c>
      <c r="J72" s="128">
        <v>0</v>
      </c>
      <c r="K72" s="149"/>
    </row>
    <row r="73" spans="1:11" ht="30" customHeight="1" x14ac:dyDescent="0.2">
      <c r="A73" s="575"/>
      <c r="B73" s="564" t="s">
        <v>18</v>
      </c>
      <c r="C73" s="55" t="s">
        <v>53</v>
      </c>
      <c r="D73" s="56"/>
      <c r="E73" s="57" t="s">
        <v>119</v>
      </c>
      <c r="F73" s="58"/>
      <c r="G73" s="59"/>
      <c r="H73" s="158"/>
      <c r="I73" s="128">
        <v>67</v>
      </c>
      <c r="J73" s="128">
        <v>0</v>
      </c>
      <c r="K73" s="149" t="s">
        <v>361</v>
      </c>
    </row>
    <row r="74" spans="1:11" ht="52.5" customHeight="1" thickBot="1" x14ac:dyDescent="0.25">
      <c r="A74" s="576"/>
      <c r="B74" s="565"/>
      <c r="C74" s="60" t="s">
        <v>54</v>
      </c>
      <c r="D74" s="114"/>
      <c r="E74" s="115" t="s">
        <v>119</v>
      </c>
      <c r="F74" s="62"/>
      <c r="G74" s="63"/>
      <c r="H74" s="159"/>
      <c r="I74" s="128">
        <v>68</v>
      </c>
      <c r="J74" s="128">
        <v>0</v>
      </c>
      <c r="K74" s="149" t="s">
        <v>361</v>
      </c>
    </row>
    <row r="75" spans="1:11" ht="63.75" x14ac:dyDescent="0.2">
      <c r="A75" s="569" t="s">
        <v>81</v>
      </c>
      <c r="B75" s="570"/>
      <c r="C75" s="55" t="s">
        <v>95</v>
      </c>
      <c r="D75" s="56"/>
      <c r="E75" s="57" t="s">
        <v>119</v>
      </c>
      <c r="F75" s="58"/>
      <c r="G75" s="59"/>
      <c r="H75" s="100"/>
      <c r="I75" s="128">
        <v>69</v>
      </c>
      <c r="J75" s="128">
        <v>0</v>
      </c>
      <c r="K75" s="149"/>
    </row>
    <row r="76" spans="1:11" ht="51" x14ac:dyDescent="0.2">
      <c r="A76" s="571"/>
      <c r="B76" s="572"/>
      <c r="C76" s="65" t="s">
        <v>96</v>
      </c>
      <c r="D76" s="66"/>
      <c r="E76" s="116" t="s">
        <v>119</v>
      </c>
      <c r="F76" s="67"/>
      <c r="G76" s="68"/>
      <c r="H76" s="102"/>
      <c r="I76" s="128">
        <v>70</v>
      </c>
      <c r="J76" s="128">
        <v>0</v>
      </c>
      <c r="K76" s="149"/>
    </row>
    <row r="77" spans="1:11" ht="51.75" thickBot="1" x14ac:dyDescent="0.25">
      <c r="A77" s="573"/>
      <c r="B77" s="574"/>
      <c r="C77" s="69" t="s">
        <v>97</v>
      </c>
      <c r="D77" s="70"/>
      <c r="E77" s="112" t="s">
        <v>119</v>
      </c>
      <c r="F77" s="71"/>
      <c r="G77" s="72"/>
      <c r="H77" s="103"/>
      <c r="I77" s="128">
        <v>71</v>
      </c>
      <c r="J77" s="128">
        <v>0</v>
      </c>
      <c r="K77" s="149"/>
    </row>
    <row r="78" spans="1:11" ht="83.25" customHeight="1" thickBot="1" x14ac:dyDescent="0.25">
      <c r="A78" s="579" t="s">
        <v>19</v>
      </c>
      <c r="B78" s="580"/>
      <c r="C78" s="73" t="s">
        <v>98</v>
      </c>
      <c r="D78" s="52" t="s">
        <v>119</v>
      </c>
      <c r="E78" s="53"/>
      <c r="F78" s="53"/>
      <c r="G78" s="54"/>
      <c r="H78" s="107" t="s">
        <v>160</v>
      </c>
      <c r="I78" s="128">
        <v>72</v>
      </c>
      <c r="J78" s="128">
        <v>1</v>
      </c>
      <c r="K78" s="149"/>
    </row>
    <row r="79" spans="1:11" ht="87.75" customHeight="1" x14ac:dyDescent="0.2">
      <c r="A79" s="581" t="s">
        <v>20</v>
      </c>
      <c r="B79" s="582"/>
      <c r="C79" s="55" t="s">
        <v>99</v>
      </c>
      <c r="D79" s="56"/>
      <c r="E79" s="57"/>
      <c r="F79" s="58"/>
      <c r="G79" s="59" t="s">
        <v>119</v>
      </c>
      <c r="H79" s="549" t="s">
        <v>153</v>
      </c>
      <c r="I79" s="128">
        <v>73</v>
      </c>
      <c r="J79" s="129"/>
      <c r="K79" s="149"/>
    </row>
    <row r="80" spans="1:11" ht="51.75" thickBot="1" x14ac:dyDescent="0.25">
      <c r="A80" s="583"/>
      <c r="B80" s="584"/>
      <c r="C80" s="60" t="s">
        <v>100</v>
      </c>
      <c r="D80" s="61"/>
      <c r="E80" s="115"/>
      <c r="F80" s="62"/>
      <c r="G80" s="123" t="s">
        <v>119</v>
      </c>
      <c r="H80" s="550"/>
      <c r="I80" s="128">
        <v>74</v>
      </c>
      <c r="J80" s="129"/>
      <c r="K80" s="149"/>
    </row>
    <row r="81" spans="1:11" ht="77.25" thickBot="1" x14ac:dyDescent="0.25">
      <c r="A81" s="585" t="s">
        <v>21</v>
      </c>
      <c r="B81" s="586"/>
      <c r="C81" s="74" t="s">
        <v>101</v>
      </c>
      <c r="D81" s="46"/>
      <c r="E81" s="110" t="s">
        <v>119</v>
      </c>
      <c r="F81" s="47"/>
      <c r="G81" s="48"/>
      <c r="H81" s="104"/>
      <c r="I81" s="128">
        <v>75</v>
      </c>
      <c r="J81" s="128">
        <v>0</v>
      </c>
      <c r="K81" s="149"/>
    </row>
    <row r="82" spans="1:11" ht="51.75" thickBot="1" x14ac:dyDescent="0.25">
      <c r="A82" s="585" t="s">
        <v>22</v>
      </c>
      <c r="B82" s="586"/>
      <c r="C82" s="55" t="s">
        <v>102</v>
      </c>
      <c r="D82" s="56" t="s">
        <v>119</v>
      </c>
      <c r="E82" s="57"/>
      <c r="F82" s="58"/>
      <c r="G82" s="59"/>
      <c r="H82" s="120" t="s">
        <v>151</v>
      </c>
      <c r="I82" s="128">
        <v>76</v>
      </c>
      <c r="J82" s="128">
        <v>1</v>
      </c>
      <c r="K82" s="149"/>
    </row>
    <row r="83" spans="1:11" ht="104.25" customHeight="1" thickBot="1" x14ac:dyDescent="0.25">
      <c r="A83" s="587"/>
      <c r="B83" s="588"/>
      <c r="C83" s="60" t="s">
        <v>103</v>
      </c>
      <c r="D83" s="114" t="s">
        <v>119</v>
      </c>
      <c r="E83" s="62"/>
      <c r="F83" s="62"/>
      <c r="G83" s="63"/>
      <c r="H83" s="37" t="s">
        <v>149</v>
      </c>
      <c r="I83" s="128">
        <v>77</v>
      </c>
      <c r="J83" s="128">
        <v>1</v>
      </c>
      <c r="K83" s="149"/>
    </row>
    <row r="84" spans="1:11" ht="143.25" customHeight="1" x14ac:dyDescent="0.2">
      <c r="A84" s="589" t="s">
        <v>23</v>
      </c>
      <c r="B84" s="590"/>
      <c r="C84" s="23" t="s">
        <v>104</v>
      </c>
      <c r="D84" s="52"/>
      <c r="E84" s="53"/>
      <c r="F84" s="75"/>
      <c r="G84" s="54" t="s">
        <v>119</v>
      </c>
      <c r="H84" s="549" t="s">
        <v>154</v>
      </c>
      <c r="I84" s="128">
        <v>78</v>
      </c>
      <c r="J84" s="129"/>
      <c r="K84" s="149"/>
    </row>
    <row r="85" spans="1:11" ht="129" customHeight="1" x14ac:dyDescent="0.2">
      <c r="A85" s="591"/>
      <c r="B85" s="592"/>
      <c r="C85" s="24" t="s">
        <v>111</v>
      </c>
      <c r="D85" s="66"/>
      <c r="E85" s="116"/>
      <c r="F85" s="67"/>
      <c r="G85" s="124" t="s">
        <v>119</v>
      </c>
      <c r="H85" s="551"/>
      <c r="I85" s="128">
        <v>79</v>
      </c>
      <c r="J85" s="129"/>
      <c r="K85" s="149"/>
    </row>
    <row r="86" spans="1:11" ht="38.25" x14ac:dyDescent="0.2">
      <c r="A86" s="591"/>
      <c r="B86" s="592"/>
      <c r="C86" s="24" t="s">
        <v>112</v>
      </c>
      <c r="D86" s="66"/>
      <c r="E86" s="116"/>
      <c r="F86" s="67"/>
      <c r="G86" s="124" t="s">
        <v>119</v>
      </c>
      <c r="H86" s="551"/>
      <c r="I86" s="128">
        <v>80</v>
      </c>
      <c r="J86" s="129"/>
      <c r="K86" s="149"/>
    </row>
    <row r="87" spans="1:11" ht="39" thickBot="1" x14ac:dyDescent="0.25">
      <c r="A87" s="583"/>
      <c r="B87" s="584"/>
      <c r="C87" s="24" t="s">
        <v>113</v>
      </c>
      <c r="D87" s="70"/>
      <c r="E87" s="112"/>
      <c r="F87" s="71"/>
      <c r="G87" s="125" t="s">
        <v>119</v>
      </c>
      <c r="H87" s="550"/>
      <c r="I87" s="128">
        <v>81</v>
      </c>
      <c r="J87" s="129"/>
      <c r="K87" s="149"/>
    </row>
    <row r="88" spans="1:11" ht="64.5" thickBot="1" x14ac:dyDescent="0.25">
      <c r="A88" s="577" t="s">
        <v>24</v>
      </c>
      <c r="B88" s="578"/>
      <c r="C88" s="37" t="s">
        <v>105</v>
      </c>
      <c r="D88" s="111" t="s">
        <v>119</v>
      </c>
      <c r="E88" s="47"/>
      <c r="F88" s="110"/>
      <c r="G88" s="48"/>
      <c r="H88" s="98" t="s">
        <v>147</v>
      </c>
      <c r="I88" s="128">
        <v>82</v>
      </c>
      <c r="J88" s="128">
        <v>1</v>
      </c>
      <c r="K88" s="149"/>
    </row>
    <row r="89" spans="1:11" ht="61.5" customHeight="1" x14ac:dyDescent="0.2">
      <c r="A89" s="552" t="s">
        <v>25</v>
      </c>
      <c r="B89" s="553"/>
      <c r="C89" s="76" t="s">
        <v>106</v>
      </c>
      <c r="D89" s="77" t="s">
        <v>119</v>
      </c>
      <c r="E89" s="78"/>
      <c r="F89" s="79"/>
      <c r="G89" s="80"/>
      <c r="H89" s="105"/>
      <c r="I89" s="128">
        <v>83</v>
      </c>
      <c r="J89" s="128">
        <v>1</v>
      </c>
      <c r="K89" s="149"/>
    </row>
    <row r="90" spans="1:11" ht="63.75" x14ac:dyDescent="0.2">
      <c r="A90" s="554"/>
      <c r="B90" s="555"/>
      <c r="C90" s="81" t="s">
        <v>82</v>
      </c>
      <c r="D90" s="118" t="s">
        <v>119</v>
      </c>
      <c r="E90" s="83"/>
      <c r="F90" s="83"/>
      <c r="G90" s="84"/>
      <c r="H90" s="121" t="s">
        <v>162</v>
      </c>
      <c r="I90" s="128">
        <v>84</v>
      </c>
      <c r="J90" s="128">
        <v>1</v>
      </c>
      <c r="K90" s="149"/>
    </row>
    <row r="91" spans="1:11" ht="38.25" x14ac:dyDescent="0.2">
      <c r="A91" s="554"/>
      <c r="B91" s="555"/>
      <c r="C91" s="81" t="s">
        <v>107</v>
      </c>
      <c r="D91" s="118" t="s">
        <v>119</v>
      </c>
      <c r="E91" s="83"/>
      <c r="F91" s="83"/>
      <c r="G91" s="84"/>
      <c r="H91" s="106"/>
      <c r="I91" s="128">
        <v>85</v>
      </c>
      <c r="J91" s="128">
        <v>1</v>
      </c>
      <c r="K91" s="149"/>
    </row>
    <row r="92" spans="1:11" ht="66" customHeight="1" x14ac:dyDescent="0.2">
      <c r="A92" s="554"/>
      <c r="B92" s="555"/>
      <c r="C92" s="81" t="s">
        <v>108</v>
      </c>
      <c r="D92" s="118" t="s">
        <v>119</v>
      </c>
      <c r="E92" s="83"/>
      <c r="F92" s="83"/>
      <c r="G92" s="84"/>
      <c r="H92" s="106" t="s">
        <v>148</v>
      </c>
      <c r="I92" s="128">
        <v>86</v>
      </c>
      <c r="J92" s="128">
        <v>1</v>
      </c>
      <c r="K92" s="149"/>
    </row>
    <row r="93" spans="1:11" ht="39" thickBot="1" x14ac:dyDescent="0.25">
      <c r="A93" s="556"/>
      <c r="B93" s="557"/>
      <c r="C93" s="35" t="s">
        <v>109</v>
      </c>
      <c r="D93" s="113" t="s">
        <v>119</v>
      </c>
      <c r="E93" s="71"/>
      <c r="F93" s="71"/>
      <c r="G93" s="72"/>
      <c r="H93" s="97"/>
      <c r="I93" s="128">
        <v>87</v>
      </c>
      <c r="J93" s="128">
        <v>1</v>
      </c>
      <c r="K93" s="149"/>
    </row>
    <row r="94" spans="1:11" ht="38.25" x14ac:dyDescent="0.2">
      <c r="A94" s="558" t="s">
        <v>26</v>
      </c>
      <c r="B94" s="559"/>
      <c r="C94" s="76" t="s">
        <v>83</v>
      </c>
      <c r="D94" s="77"/>
      <c r="E94" s="78" t="s">
        <v>119</v>
      </c>
      <c r="F94" s="79"/>
      <c r="G94" s="80"/>
      <c r="H94" s="105"/>
      <c r="I94" s="128">
        <v>88</v>
      </c>
      <c r="J94" s="128">
        <v>0</v>
      </c>
      <c r="K94" s="149"/>
    </row>
    <row r="95" spans="1:11" ht="25.5" x14ac:dyDescent="0.2">
      <c r="A95" s="560"/>
      <c r="B95" s="561"/>
      <c r="C95" s="81" t="s">
        <v>110</v>
      </c>
      <c r="D95" s="82"/>
      <c r="E95" s="117" t="s">
        <v>119</v>
      </c>
      <c r="F95" s="83"/>
      <c r="G95" s="84"/>
      <c r="H95" s="106"/>
      <c r="I95" s="128">
        <v>89</v>
      </c>
      <c r="J95" s="128">
        <v>0</v>
      </c>
      <c r="K95" s="149"/>
    </row>
    <row r="96" spans="1:11" ht="25.5" x14ac:dyDescent="0.2">
      <c r="A96" s="560"/>
      <c r="B96" s="561"/>
      <c r="C96" s="81" t="s">
        <v>84</v>
      </c>
      <c r="D96" s="82"/>
      <c r="E96" s="117" t="s">
        <v>119</v>
      </c>
      <c r="F96" s="83"/>
      <c r="G96" s="84"/>
      <c r="H96" s="106"/>
      <c r="I96" s="128">
        <v>90</v>
      </c>
      <c r="J96" s="128">
        <v>0</v>
      </c>
      <c r="K96" s="149"/>
    </row>
    <row r="97" spans="1:11" ht="26.25" thickBot="1" x14ac:dyDescent="0.25">
      <c r="A97" s="562"/>
      <c r="B97" s="563"/>
      <c r="C97" s="35" t="s">
        <v>85</v>
      </c>
      <c r="D97" s="70"/>
      <c r="E97" s="112" t="s">
        <v>119</v>
      </c>
      <c r="F97" s="71"/>
      <c r="G97" s="72"/>
      <c r="H97" s="97"/>
      <c r="I97" s="128">
        <v>91</v>
      </c>
      <c r="J97" s="128">
        <v>0</v>
      </c>
      <c r="K97" s="149"/>
    </row>
    <row r="98" spans="1:11" ht="77.25" thickBot="1" x14ac:dyDescent="0.25">
      <c r="A98" s="577" t="s">
        <v>27</v>
      </c>
      <c r="B98" s="578"/>
      <c r="C98" s="37" t="s">
        <v>143</v>
      </c>
      <c r="D98" s="111" t="s">
        <v>119</v>
      </c>
      <c r="E98" s="47"/>
      <c r="F98" s="47"/>
      <c r="G98" s="48"/>
      <c r="H98" s="37" t="s">
        <v>149</v>
      </c>
      <c r="I98" s="128">
        <v>92</v>
      </c>
      <c r="J98" s="128">
        <v>1</v>
      </c>
      <c r="K98" s="149"/>
    </row>
    <row r="99" spans="1:11" ht="29.25" customHeight="1" x14ac:dyDescent="0.2">
      <c r="A99" s="85">
        <f>(5*100)/92</f>
        <v>5.4347826086956523</v>
      </c>
      <c r="B99" s="85"/>
      <c r="C99" s="85">
        <f>(1*100)/92</f>
        <v>1.0869565217391304</v>
      </c>
      <c r="D99" s="64"/>
      <c r="E99" s="64"/>
      <c r="F99" s="64"/>
      <c r="G99" s="64">
        <f>(6*100)/92</f>
        <v>6.5217391304347823</v>
      </c>
      <c r="H99" s="1">
        <f>(51*100)/92</f>
        <v>55.434782608695649</v>
      </c>
      <c r="J99" s="1">
        <f>SUM(J7:J98)</f>
        <v>50.5</v>
      </c>
    </row>
    <row r="100" spans="1:11" x14ac:dyDescent="0.2">
      <c r="C100" s="87">
        <f>A99+C99+G99+H99</f>
        <v>68.478260869565219</v>
      </c>
    </row>
  </sheetData>
  <autoFilter ref="A5:K6" xr:uid="{00000000-0009-0000-0000-000000000000}">
    <filterColumn colId="3" showButton="0"/>
    <filterColumn colId="4" showButton="0"/>
    <filterColumn colId="5" showButton="0"/>
  </autoFilter>
  <mergeCells count="43">
    <mergeCell ref="K5:K6"/>
    <mergeCell ref="H14:H18"/>
    <mergeCell ref="A45:A50"/>
    <mergeCell ref="A51:A53"/>
    <mergeCell ref="A54:A67"/>
    <mergeCell ref="B42:B44"/>
    <mergeCell ref="B57:B61"/>
    <mergeCell ref="B45:B51"/>
    <mergeCell ref="B54:B56"/>
    <mergeCell ref="H57:H61"/>
    <mergeCell ref="H5:H6"/>
    <mergeCell ref="A1:H1"/>
    <mergeCell ref="A2:H2"/>
    <mergeCell ref="A4:H4"/>
    <mergeCell ref="B40:B41"/>
    <mergeCell ref="A5:A6"/>
    <mergeCell ref="B5:B6"/>
    <mergeCell ref="C5:C6"/>
    <mergeCell ref="D5:G5"/>
    <mergeCell ref="B7:B11"/>
    <mergeCell ref="B12:B21"/>
    <mergeCell ref="B22:B30"/>
    <mergeCell ref="B31:B39"/>
    <mergeCell ref="A7:A18"/>
    <mergeCell ref="A19:A28"/>
    <mergeCell ref="A29:A44"/>
    <mergeCell ref="A98:B98"/>
    <mergeCell ref="A88:B88"/>
    <mergeCell ref="A78:B78"/>
    <mergeCell ref="A79:B80"/>
    <mergeCell ref="A81:B81"/>
    <mergeCell ref="A82:B83"/>
    <mergeCell ref="A84:B87"/>
    <mergeCell ref="H79:H80"/>
    <mergeCell ref="H84:H87"/>
    <mergeCell ref="A89:B93"/>
    <mergeCell ref="A94:B97"/>
    <mergeCell ref="B66:B67"/>
    <mergeCell ref="B68:B69"/>
    <mergeCell ref="B71:B72"/>
    <mergeCell ref="B73:B74"/>
    <mergeCell ref="A75:B77"/>
    <mergeCell ref="A68:A74"/>
  </mergeCells>
  <hyperlinks>
    <hyperlink ref="H82" r:id="rId1" xr:uid="{00000000-0004-0000-0000-000000000000}"/>
  </hyperlinks>
  <pageMargins left="0.19685039370078741" right="0" top="0" bottom="0" header="0" footer="0"/>
  <pageSetup scale="78" orientation="portrait" r:id="rId2"/>
  <headerFooter>
    <oddFooter>&amp;R&amp;8Página &amp;P</oddFooter>
  </headerFooter>
  <rowBreaks count="4" manualBreakCount="4">
    <brk id="44" max="10" man="1"/>
    <brk id="53" max="10" man="1"/>
    <brk id="78" max="10" man="1"/>
    <brk id="87"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4B7C-F5C4-4202-9CE2-694A5D5430BF}">
  <dimension ref="A1:O158"/>
  <sheetViews>
    <sheetView topLeftCell="A19" zoomScale="84" zoomScaleNormal="84" workbookViewId="0">
      <selection activeCell="A25" sqref="A25"/>
    </sheetView>
  </sheetViews>
  <sheetFormatPr baseColWidth="10" defaultRowHeight="15" x14ac:dyDescent="0.25"/>
  <cols>
    <col min="1" max="1" width="11.42578125" style="377"/>
    <col min="2" max="2" width="28.7109375" style="377" customWidth="1"/>
    <col min="3" max="3" width="64.7109375" style="378" customWidth="1"/>
    <col min="4" max="4" width="27.140625" style="386" customWidth="1"/>
    <col min="5" max="6" width="28.7109375" style="505" customWidth="1"/>
    <col min="7" max="7" width="5.85546875" style="377" customWidth="1"/>
    <col min="8" max="8" width="7.85546875" style="377" customWidth="1"/>
    <col min="9" max="9" width="62.140625" style="377" customWidth="1"/>
    <col min="10" max="10" width="24.85546875" style="377" customWidth="1"/>
    <col min="11" max="11" width="11.42578125" style="377"/>
    <col min="12" max="12" width="15.140625" style="377" customWidth="1"/>
    <col min="13" max="13" width="23" style="377" customWidth="1"/>
    <col min="14" max="14" width="14.140625" style="377" customWidth="1"/>
    <col min="15" max="16384" width="11.42578125" style="377"/>
  </cols>
  <sheetData>
    <row r="1" spans="1:15" s="392" customFormat="1" ht="30.75" customHeight="1" x14ac:dyDescent="0.25">
      <c r="A1" s="964" t="s">
        <v>750</v>
      </c>
      <c r="B1" s="965"/>
      <c r="C1" s="965"/>
      <c r="D1" s="965"/>
      <c r="E1" s="965"/>
      <c r="F1" s="966"/>
    </row>
    <row r="2" spans="1:15" ht="30" x14ac:dyDescent="0.25">
      <c r="A2" s="385" t="s">
        <v>367</v>
      </c>
      <c r="B2" s="385" t="s">
        <v>194</v>
      </c>
      <c r="C2" s="385" t="s">
        <v>195</v>
      </c>
      <c r="D2" s="387" t="s">
        <v>413</v>
      </c>
      <c r="E2" s="390" t="s">
        <v>414</v>
      </c>
      <c r="F2" s="390" t="s">
        <v>416</v>
      </c>
    </row>
    <row r="3" spans="1:15" ht="21.75" customHeight="1" x14ac:dyDescent="0.25">
      <c r="A3" s="502">
        <v>1</v>
      </c>
      <c r="B3" s="949" t="s">
        <v>726</v>
      </c>
      <c r="C3" s="506" t="s">
        <v>730</v>
      </c>
      <c r="D3" s="388">
        <f>+MatrizSeguimientoLeyRes1519!N7</f>
        <v>1</v>
      </c>
      <c r="E3" s="504">
        <f>+D3</f>
        <v>1</v>
      </c>
      <c r="F3" s="953">
        <f>+AVERAGE(E3:E18)</f>
        <v>0.85523809523809535</v>
      </c>
    </row>
    <row r="4" spans="1:15" x14ac:dyDescent="0.25">
      <c r="A4" s="502">
        <f>+A3+1</f>
        <v>2</v>
      </c>
      <c r="B4" s="943"/>
      <c r="C4" s="946" t="s">
        <v>731</v>
      </c>
      <c r="D4" s="388">
        <f>+MatrizSeguimientoLeyRes1519!N8</f>
        <v>1</v>
      </c>
      <c r="E4" s="953">
        <f>+AVERAGE(D4:D8)</f>
        <v>0.94000000000000006</v>
      </c>
      <c r="F4" s="954"/>
    </row>
    <row r="5" spans="1:15" x14ac:dyDescent="0.25">
      <c r="A5" s="502">
        <f t="shared" ref="A5:A68" si="0">+A4+1</f>
        <v>3</v>
      </c>
      <c r="B5" s="943"/>
      <c r="C5" s="947"/>
      <c r="D5" s="388">
        <f>+MatrizSeguimientoLeyRes1519!N9</f>
        <v>1</v>
      </c>
      <c r="E5" s="954"/>
      <c r="F5" s="954"/>
    </row>
    <row r="6" spans="1:15" x14ac:dyDescent="0.25">
      <c r="A6" s="502">
        <f t="shared" si="0"/>
        <v>4</v>
      </c>
      <c r="B6" s="943"/>
      <c r="C6" s="947"/>
      <c r="D6" s="388">
        <f>+MatrizSeguimientoLeyRes1519!N10</f>
        <v>0.7</v>
      </c>
      <c r="E6" s="954"/>
      <c r="F6" s="954"/>
    </row>
    <row r="7" spans="1:15" ht="14.25" customHeight="1" x14ac:dyDescent="0.25">
      <c r="A7" s="502">
        <f t="shared" si="0"/>
        <v>5</v>
      </c>
      <c r="B7" s="943"/>
      <c r="C7" s="947"/>
      <c r="D7" s="388">
        <f>+MatrizSeguimientoLeyRes1519!N11</f>
        <v>1</v>
      </c>
      <c r="E7" s="954"/>
      <c r="F7" s="954"/>
      <c r="I7" s="962" t="s">
        <v>539</v>
      </c>
      <c r="J7" s="963"/>
    </row>
    <row r="8" spans="1:15" ht="15.75" thickBot="1" x14ac:dyDescent="0.3">
      <c r="A8" s="502">
        <f t="shared" si="0"/>
        <v>6</v>
      </c>
      <c r="B8" s="943"/>
      <c r="C8" s="948"/>
      <c r="D8" s="388">
        <f>+MatrizSeguimientoLeyRes1519!N12</f>
        <v>1</v>
      </c>
      <c r="E8" s="955"/>
      <c r="F8" s="954"/>
      <c r="I8" s="501" t="s">
        <v>194</v>
      </c>
      <c r="J8" s="501" t="s">
        <v>538</v>
      </c>
    </row>
    <row r="9" spans="1:15" ht="30.75" thickBot="1" x14ac:dyDescent="0.3">
      <c r="A9" s="502">
        <f t="shared" si="0"/>
        <v>7</v>
      </c>
      <c r="B9" s="943"/>
      <c r="C9" s="946" t="s">
        <v>732</v>
      </c>
      <c r="D9" s="388">
        <f>+MatrizSeguimientoLeyRes1519!N13</f>
        <v>0</v>
      </c>
      <c r="E9" s="953">
        <f>+AVERAGE(D9:D11)</f>
        <v>0.56666666666666665</v>
      </c>
      <c r="F9" s="954"/>
      <c r="I9" s="506" t="s">
        <v>726</v>
      </c>
      <c r="J9" s="504">
        <f>+F3</f>
        <v>0.85523809523809535</v>
      </c>
      <c r="L9" s="528" t="s">
        <v>971</v>
      </c>
      <c r="M9" s="529" t="s">
        <v>979</v>
      </c>
      <c r="N9" s="535" t="s">
        <v>977</v>
      </c>
      <c r="O9" s="529" t="s">
        <v>978</v>
      </c>
    </row>
    <row r="10" spans="1:15" ht="15.75" thickBot="1" x14ac:dyDescent="0.3">
      <c r="A10" s="502">
        <f t="shared" si="0"/>
        <v>8</v>
      </c>
      <c r="B10" s="943"/>
      <c r="C10" s="947"/>
      <c r="D10" s="388">
        <f>+MatrizSeguimientoLeyRes1519!N14</f>
        <v>1</v>
      </c>
      <c r="E10" s="954"/>
      <c r="F10" s="954"/>
      <c r="I10" s="506" t="s">
        <v>540</v>
      </c>
      <c r="J10" s="504">
        <f>+F19</f>
        <v>0.9642857142857143</v>
      </c>
      <c r="L10" s="959" t="s">
        <v>972</v>
      </c>
      <c r="M10" s="530" t="s">
        <v>976</v>
      </c>
      <c r="N10" s="532">
        <v>123</v>
      </c>
      <c r="O10" s="531">
        <f>+N10/$N$13</f>
        <v>0.84827586206896555</v>
      </c>
    </row>
    <row r="11" spans="1:15" ht="15.75" thickBot="1" x14ac:dyDescent="0.3">
      <c r="A11" s="502">
        <f t="shared" si="0"/>
        <v>9</v>
      </c>
      <c r="B11" s="943"/>
      <c r="C11" s="948"/>
      <c r="D11" s="388">
        <f>+MatrizSeguimientoLeyRes1519!N15</f>
        <v>0.7</v>
      </c>
      <c r="E11" s="955"/>
      <c r="F11" s="954"/>
      <c r="I11" s="506" t="s">
        <v>541</v>
      </c>
      <c r="J11" s="504">
        <f>+F57</f>
        <v>1</v>
      </c>
      <c r="L11" s="960"/>
      <c r="M11" s="530" t="s">
        <v>973</v>
      </c>
      <c r="N11" s="532">
        <v>21</v>
      </c>
      <c r="O11" s="531">
        <f t="shared" ref="O11:O12" si="1">+N11/$N$13</f>
        <v>0.14482758620689656</v>
      </c>
    </row>
    <row r="12" spans="1:15" ht="15.75" thickBot="1" x14ac:dyDescent="0.3">
      <c r="A12" s="502">
        <f t="shared" si="0"/>
        <v>10</v>
      </c>
      <c r="B12" s="943"/>
      <c r="C12" s="946" t="s">
        <v>733</v>
      </c>
      <c r="D12" s="388">
        <f>+MatrizSeguimientoLeyRes1519!N16</f>
        <v>1</v>
      </c>
      <c r="E12" s="953">
        <f>+AVERAGE(D12:D18)</f>
        <v>0.91428571428571437</v>
      </c>
      <c r="F12" s="954"/>
      <c r="I12" s="506" t="s">
        <v>477</v>
      </c>
      <c r="J12" s="504">
        <f>+F76</f>
        <v>0.94000000000000006</v>
      </c>
      <c r="L12" s="960"/>
      <c r="M12" s="530" t="s">
        <v>974</v>
      </c>
      <c r="N12" s="532">
        <v>1</v>
      </c>
      <c r="O12" s="531">
        <f t="shared" si="1"/>
        <v>6.8965517241379309E-3</v>
      </c>
    </row>
    <row r="13" spans="1:15" ht="15.75" thickBot="1" x14ac:dyDescent="0.3">
      <c r="A13" s="502">
        <f t="shared" si="0"/>
        <v>11</v>
      </c>
      <c r="B13" s="943"/>
      <c r="C13" s="947"/>
      <c r="D13" s="388">
        <f>+MatrizSeguimientoLeyRes1519!N17</f>
        <v>1</v>
      </c>
      <c r="E13" s="954"/>
      <c r="F13" s="954"/>
      <c r="I13" s="506" t="s">
        <v>488</v>
      </c>
      <c r="J13" s="504">
        <f>+F81</f>
        <v>0.96833333333333327</v>
      </c>
      <c r="L13" s="961"/>
      <c r="M13" s="533" t="s">
        <v>975</v>
      </c>
      <c r="N13" s="534">
        <f>+SUM(N10:N12)</f>
        <v>145</v>
      </c>
      <c r="O13" s="534"/>
    </row>
    <row r="14" spans="1:15" x14ac:dyDescent="0.25">
      <c r="A14" s="502">
        <f t="shared" si="0"/>
        <v>12</v>
      </c>
      <c r="B14" s="943"/>
      <c r="C14" s="947"/>
      <c r="D14" s="388">
        <f>+MatrizSeguimientoLeyRes1519!N18</f>
        <v>0.7</v>
      </c>
      <c r="E14" s="954"/>
      <c r="F14" s="954"/>
      <c r="I14" s="506" t="s">
        <v>503</v>
      </c>
      <c r="J14" s="504">
        <f>+F104</f>
        <v>1</v>
      </c>
    </row>
    <row r="15" spans="1:15" x14ac:dyDescent="0.25">
      <c r="A15" s="502">
        <f t="shared" si="0"/>
        <v>13</v>
      </c>
      <c r="B15" s="943"/>
      <c r="C15" s="947"/>
      <c r="D15" s="388">
        <f>+MatrizSeguimientoLeyRes1519!N19</f>
        <v>0.7</v>
      </c>
      <c r="E15" s="954"/>
      <c r="F15" s="954"/>
      <c r="I15" s="506" t="s">
        <v>507</v>
      </c>
      <c r="J15" s="504">
        <f>+F106</f>
        <v>1</v>
      </c>
    </row>
    <row r="16" spans="1:15" x14ac:dyDescent="0.25">
      <c r="A16" s="502">
        <f t="shared" si="0"/>
        <v>14</v>
      </c>
      <c r="B16" s="943"/>
      <c r="C16" s="947"/>
      <c r="D16" s="388">
        <f>+MatrizSeguimientoLeyRes1519!N20</f>
        <v>1</v>
      </c>
      <c r="E16" s="954"/>
      <c r="F16" s="954"/>
      <c r="I16" s="506" t="s">
        <v>508</v>
      </c>
      <c r="J16" s="504">
        <f>+F112</f>
        <v>0.77800366300366308</v>
      </c>
    </row>
    <row r="17" spans="1:10" x14ac:dyDescent="0.25">
      <c r="A17" s="502">
        <f t="shared" si="0"/>
        <v>15</v>
      </c>
      <c r="B17" s="943"/>
      <c r="C17" s="947"/>
      <c r="D17" s="388">
        <f>+MatrizSeguimientoLeyRes1519!N21</f>
        <v>1</v>
      </c>
      <c r="E17" s="954"/>
      <c r="F17" s="954"/>
      <c r="I17" s="506" t="s">
        <v>522</v>
      </c>
      <c r="J17" s="504">
        <f>+F148</f>
        <v>0.7</v>
      </c>
    </row>
    <row r="18" spans="1:10" ht="30" x14ac:dyDescent="0.25">
      <c r="A18" s="502">
        <f t="shared" si="0"/>
        <v>16</v>
      </c>
      <c r="B18" s="944"/>
      <c r="C18" s="948"/>
      <c r="D18" s="388">
        <f>+MatrizSeguimientoLeyRes1519!N22</f>
        <v>1</v>
      </c>
      <c r="E18" s="955"/>
      <c r="F18" s="955"/>
      <c r="I18" s="506" t="s">
        <v>525</v>
      </c>
      <c r="J18" s="504">
        <f>+F150</f>
        <v>1</v>
      </c>
    </row>
    <row r="19" spans="1:10" x14ac:dyDescent="0.25">
      <c r="A19" s="502">
        <f t="shared" si="0"/>
        <v>17</v>
      </c>
      <c r="B19" s="943"/>
      <c r="C19" s="945" t="s">
        <v>433</v>
      </c>
      <c r="D19" s="388">
        <f>+MatrizSeguimientoLeyRes1519!N23</f>
        <v>1</v>
      </c>
      <c r="E19" s="950">
        <f>+AVERAGE(D19:D20)</f>
        <v>1</v>
      </c>
      <c r="F19" s="954">
        <f>+AVERAGE(E19:E56)</f>
        <v>0.9642857142857143</v>
      </c>
      <c r="I19" s="506" t="s">
        <v>526</v>
      </c>
      <c r="J19" s="504">
        <f>+F151</f>
        <v>1</v>
      </c>
    </row>
    <row r="20" spans="1:10" x14ac:dyDescent="0.25">
      <c r="A20" s="502">
        <f t="shared" si="0"/>
        <v>18</v>
      </c>
      <c r="B20" s="943"/>
      <c r="C20" s="945"/>
      <c r="D20" s="388">
        <f>+MatrizSeguimientoLeyRes1519!N24</f>
        <v>1</v>
      </c>
      <c r="E20" s="950"/>
      <c r="F20" s="954"/>
      <c r="I20" s="394" t="s">
        <v>542</v>
      </c>
      <c r="J20" s="504">
        <f>+AVERAGE(J9:J19)</f>
        <v>0.92780552780552772</v>
      </c>
    </row>
    <row r="21" spans="1:10" x14ac:dyDescent="0.25">
      <c r="A21" s="502">
        <f t="shared" si="0"/>
        <v>19</v>
      </c>
      <c r="B21" s="943"/>
      <c r="C21" s="945" t="s">
        <v>434</v>
      </c>
      <c r="D21" s="388">
        <f>+MatrizSeguimientoLeyRes1519!N25</f>
        <v>1</v>
      </c>
      <c r="E21" s="950">
        <f>+AVERAGE(D21:D23)</f>
        <v>1</v>
      </c>
      <c r="F21" s="954"/>
    </row>
    <row r="22" spans="1:10" x14ac:dyDescent="0.25">
      <c r="A22" s="502">
        <f t="shared" si="0"/>
        <v>20</v>
      </c>
      <c r="B22" s="943"/>
      <c r="C22" s="945"/>
      <c r="D22" s="388">
        <f>+MatrizSeguimientoLeyRes1519!N26</f>
        <v>1</v>
      </c>
      <c r="E22" s="950"/>
      <c r="F22" s="954"/>
    </row>
    <row r="23" spans="1:10" x14ac:dyDescent="0.25">
      <c r="A23" s="502">
        <f t="shared" si="0"/>
        <v>21</v>
      </c>
      <c r="B23" s="943"/>
      <c r="C23" s="945"/>
      <c r="D23" s="388">
        <f>+MatrizSeguimientoLeyRes1519!N27</f>
        <v>1</v>
      </c>
      <c r="E23" s="950"/>
      <c r="F23" s="954"/>
    </row>
    <row r="24" spans="1:10" x14ac:dyDescent="0.25">
      <c r="A24" s="502">
        <f t="shared" si="0"/>
        <v>22</v>
      </c>
      <c r="B24" s="943"/>
      <c r="C24" s="506" t="s">
        <v>435</v>
      </c>
      <c r="D24" s="388">
        <f>+MatrizSeguimientoLeyRes1519!N28</f>
        <v>1</v>
      </c>
      <c r="E24" s="504">
        <f>+D24</f>
        <v>1</v>
      </c>
      <c r="F24" s="954"/>
    </row>
    <row r="25" spans="1:10" x14ac:dyDescent="0.25">
      <c r="A25" s="502">
        <f t="shared" si="0"/>
        <v>23</v>
      </c>
      <c r="B25" s="943"/>
      <c r="C25" s="945" t="s">
        <v>532</v>
      </c>
      <c r="D25" s="388">
        <f>+MatrizSeguimientoLeyRes1519!N29</f>
        <v>1</v>
      </c>
      <c r="E25" s="950">
        <f>+AVERAGE(D25:D27)</f>
        <v>0.9</v>
      </c>
      <c r="F25" s="954"/>
    </row>
    <row r="26" spans="1:10" x14ac:dyDescent="0.25">
      <c r="A26" s="502">
        <f t="shared" si="0"/>
        <v>24</v>
      </c>
      <c r="B26" s="943"/>
      <c r="C26" s="945"/>
      <c r="D26" s="388">
        <f>+MatrizSeguimientoLeyRes1519!N30</f>
        <v>1</v>
      </c>
      <c r="E26" s="950"/>
      <c r="F26" s="954"/>
    </row>
    <row r="27" spans="1:10" x14ac:dyDescent="0.25">
      <c r="A27" s="502">
        <f t="shared" si="0"/>
        <v>25</v>
      </c>
      <c r="B27" s="943"/>
      <c r="C27" s="945"/>
      <c r="D27" s="388">
        <f>+MatrizSeguimientoLeyRes1519!N31</f>
        <v>0.7</v>
      </c>
      <c r="E27" s="950"/>
      <c r="F27" s="954"/>
    </row>
    <row r="28" spans="1:10" x14ac:dyDescent="0.25">
      <c r="A28" s="502">
        <f t="shared" si="0"/>
        <v>26</v>
      </c>
      <c r="B28" s="943"/>
      <c r="C28" s="945" t="s">
        <v>437</v>
      </c>
      <c r="D28" s="956">
        <f>+AVERAGE(MatrizSeguimientoLeyRes1519!N33:N43)</f>
        <v>1</v>
      </c>
      <c r="E28" s="950">
        <f>+AVERAGE(D28:D41)</f>
        <v>0.9</v>
      </c>
      <c r="F28" s="954"/>
    </row>
    <row r="29" spans="1:10" x14ac:dyDescent="0.25">
      <c r="A29" s="502">
        <f t="shared" si="0"/>
        <v>27</v>
      </c>
      <c r="B29" s="943"/>
      <c r="C29" s="945"/>
      <c r="D29" s="956"/>
      <c r="E29" s="950"/>
      <c r="F29" s="954"/>
    </row>
    <row r="30" spans="1:10" x14ac:dyDescent="0.25">
      <c r="A30" s="502">
        <f t="shared" si="0"/>
        <v>28</v>
      </c>
      <c r="B30" s="943"/>
      <c r="C30" s="945"/>
      <c r="D30" s="956"/>
      <c r="E30" s="950"/>
      <c r="F30" s="954"/>
    </row>
    <row r="31" spans="1:10" x14ac:dyDescent="0.25">
      <c r="A31" s="502">
        <f t="shared" si="0"/>
        <v>29</v>
      </c>
      <c r="B31" s="943"/>
      <c r="C31" s="945"/>
      <c r="D31" s="956"/>
      <c r="E31" s="950"/>
      <c r="F31" s="954"/>
    </row>
    <row r="32" spans="1:10" x14ac:dyDescent="0.25">
      <c r="A32" s="502">
        <f t="shared" si="0"/>
        <v>30</v>
      </c>
      <c r="B32" s="943"/>
      <c r="C32" s="945"/>
      <c r="D32" s="956"/>
      <c r="E32" s="950"/>
      <c r="F32" s="954"/>
    </row>
    <row r="33" spans="1:6" x14ac:dyDescent="0.25">
      <c r="A33" s="502">
        <f t="shared" si="0"/>
        <v>31</v>
      </c>
      <c r="B33" s="943"/>
      <c r="C33" s="945"/>
      <c r="D33" s="956"/>
      <c r="E33" s="950"/>
      <c r="F33" s="954"/>
    </row>
    <row r="34" spans="1:6" x14ac:dyDescent="0.25">
      <c r="A34" s="502">
        <f t="shared" si="0"/>
        <v>32</v>
      </c>
      <c r="B34" s="943"/>
      <c r="C34" s="945"/>
      <c r="D34" s="956"/>
      <c r="E34" s="950"/>
      <c r="F34" s="954"/>
    </row>
    <row r="35" spans="1:6" x14ac:dyDescent="0.25">
      <c r="A35" s="502">
        <f t="shared" si="0"/>
        <v>33</v>
      </c>
      <c r="B35" s="943"/>
      <c r="C35" s="945"/>
      <c r="D35" s="956"/>
      <c r="E35" s="950"/>
      <c r="F35" s="954"/>
    </row>
    <row r="36" spans="1:6" x14ac:dyDescent="0.25">
      <c r="A36" s="502">
        <f t="shared" si="0"/>
        <v>34</v>
      </c>
      <c r="B36" s="943"/>
      <c r="C36" s="945"/>
      <c r="D36" s="956"/>
      <c r="E36" s="950"/>
      <c r="F36" s="954"/>
    </row>
    <row r="37" spans="1:6" x14ac:dyDescent="0.25">
      <c r="A37" s="502">
        <f t="shared" si="0"/>
        <v>35</v>
      </c>
      <c r="B37" s="943"/>
      <c r="C37" s="945"/>
      <c r="D37" s="956"/>
      <c r="E37" s="950"/>
      <c r="F37" s="954"/>
    </row>
    <row r="38" spans="1:6" x14ac:dyDescent="0.25">
      <c r="A38" s="502">
        <f t="shared" si="0"/>
        <v>36</v>
      </c>
      <c r="B38" s="943"/>
      <c r="C38" s="945"/>
      <c r="D38" s="956"/>
      <c r="E38" s="950"/>
      <c r="F38" s="954"/>
    </row>
    <row r="39" spans="1:6" x14ac:dyDescent="0.25">
      <c r="A39" s="502">
        <f t="shared" si="0"/>
        <v>37</v>
      </c>
      <c r="B39" s="943"/>
      <c r="C39" s="945"/>
      <c r="D39" s="956"/>
      <c r="E39" s="950"/>
      <c r="F39" s="954"/>
    </row>
    <row r="40" spans="1:6" x14ac:dyDescent="0.25">
      <c r="A40" s="502">
        <f t="shared" si="0"/>
        <v>38</v>
      </c>
      <c r="B40" s="943"/>
      <c r="C40" s="945"/>
      <c r="D40" s="388">
        <f>+MatrizSeguimientoLeyRes1519!N44</f>
        <v>1</v>
      </c>
      <c r="E40" s="950"/>
      <c r="F40" s="954"/>
    </row>
    <row r="41" spans="1:6" x14ac:dyDescent="0.25">
      <c r="A41" s="502">
        <f t="shared" si="0"/>
        <v>39</v>
      </c>
      <c r="B41" s="943"/>
      <c r="C41" s="945"/>
      <c r="D41" s="388">
        <f>+MatrizSeguimientoLeyRes1519!N45</f>
        <v>0.7</v>
      </c>
      <c r="E41" s="950"/>
      <c r="F41" s="954"/>
    </row>
    <row r="42" spans="1:6" x14ac:dyDescent="0.25">
      <c r="A42" s="502">
        <f t="shared" si="0"/>
        <v>40</v>
      </c>
      <c r="B42" s="943"/>
      <c r="C42" s="506" t="s">
        <v>533</v>
      </c>
      <c r="D42" s="388">
        <f>+MatrizSeguimientoLeyRes1519!N46</f>
        <v>1</v>
      </c>
      <c r="E42" s="504">
        <f>+D42</f>
        <v>1</v>
      </c>
      <c r="F42" s="954"/>
    </row>
    <row r="43" spans="1:6" x14ac:dyDescent="0.25">
      <c r="A43" s="502">
        <f t="shared" si="0"/>
        <v>41</v>
      </c>
      <c r="B43" s="943"/>
      <c r="C43" s="506" t="s">
        <v>441</v>
      </c>
      <c r="D43" s="388">
        <f>+MatrizSeguimientoLeyRes1519!N47</f>
        <v>1</v>
      </c>
      <c r="E43" s="504">
        <f>+D43</f>
        <v>1</v>
      </c>
      <c r="F43" s="954"/>
    </row>
    <row r="44" spans="1:6" ht="30" customHeight="1" x14ac:dyDescent="0.25">
      <c r="A44" s="502">
        <f t="shared" si="0"/>
        <v>42</v>
      </c>
      <c r="B44" s="943"/>
      <c r="C44" s="880" t="s">
        <v>534</v>
      </c>
      <c r="D44" s="388">
        <f>+MatrizSeguimientoLeyRes1519!N48</f>
        <v>1</v>
      </c>
      <c r="E44" s="950">
        <f>+AVERAGE(D44:D45)</f>
        <v>1</v>
      </c>
      <c r="F44" s="954"/>
    </row>
    <row r="45" spans="1:6" x14ac:dyDescent="0.25">
      <c r="A45" s="502">
        <f t="shared" si="0"/>
        <v>43</v>
      </c>
      <c r="B45" s="943"/>
      <c r="C45" s="880"/>
      <c r="D45" s="388">
        <f>+MatrizSeguimientoLeyRes1519!N49</f>
        <v>1</v>
      </c>
      <c r="E45" s="950"/>
      <c r="F45" s="954"/>
    </row>
    <row r="46" spans="1:6" ht="30" x14ac:dyDescent="0.25">
      <c r="A46" s="502">
        <f t="shared" si="0"/>
        <v>44</v>
      </c>
      <c r="B46" s="943"/>
      <c r="C46" s="506" t="s">
        <v>445</v>
      </c>
      <c r="D46" s="388">
        <f>+MatrizSeguimientoLeyRes1519!N50</f>
        <v>1</v>
      </c>
      <c r="E46" s="504">
        <f>+D46</f>
        <v>1</v>
      </c>
      <c r="F46" s="954"/>
    </row>
    <row r="47" spans="1:6" ht="27" customHeight="1" x14ac:dyDescent="0.25">
      <c r="A47" s="502">
        <f t="shared" si="0"/>
        <v>45</v>
      </c>
      <c r="B47" s="943"/>
      <c r="C47" s="946" t="s">
        <v>446</v>
      </c>
      <c r="D47" s="937">
        <f>+AVERAGE(MatrizSeguimientoLeyRes1519!N52:N55)</f>
        <v>1</v>
      </c>
      <c r="E47" s="953">
        <f>+AVERAGE(D47:D51)</f>
        <v>1</v>
      </c>
      <c r="F47" s="954"/>
    </row>
    <row r="48" spans="1:6" ht="18" customHeight="1" x14ac:dyDescent="0.25">
      <c r="A48" s="502">
        <f t="shared" si="0"/>
        <v>46</v>
      </c>
      <c r="B48" s="943"/>
      <c r="C48" s="947"/>
      <c r="D48" s="938"/>
      <c r="E48" s="954"/>
      <c r="F48" s="954"/>
    </row>
    <row r="49" spans="1:6" x14ac:dyDescent="0.25">
      <c r="A49" s="502">
        <f t="shared" si="0"/>
        <v>47</v>
      </c>
      <c r="B49" s="943"/>
      <c r="C49" s="947"/>
      <c r="D49" s="938"/>
      <c r="E49" s="954"/>
      <c r="F49" s="954"/>
    </row>
    <row r="50" spans="1:6" x14ac:dyDescent="0.25">
      <c r="A50" s="502">
        <f t="shared" si="0"/>
        <v>48</v>
      </c>
      <c r="B50" s="943"/>
      <c r="C50" s="947"/>
      <c r="D50" s="938"/>
      <c r="E50" s="954"/>
      <c r="F50" s="954"/>
    </row>
    <row r="51" spans="1:6" x14ac:dyDescent="0.25">
      <c r="A51" s="502">
        <f t="shared" si="0"/>
        <v>49</v>
      </c>
      <c r="B51" s="943"/>
      <c r="C51" s="948"/>
      <c r="D51" s="939"/>
      <c r="E51" s="955"/>
      <c r="F51" s="954"/>
    </row>
    <row r="52" spans="1:6" x14ac:dyDescent="0.25">
      <c r="A52" s="502">
        <f t="shared" si="0"/>
        <v>50</v>
      </c>
      <c r="B52" s="943"/>
      <c r="C52" s="506" t="s">
        <v>535</v>
      </c>
      <c r="D52" s="388">
        <f>+MatrizSeguimientoLeyRes1519!N56</f>
        <v>1</v>
      </c>
      <c r="E52" s="504">
        <f>+D52</f>
        <v>1</v>
      </c>
      <c r="F52" s="954"/>
    </row>
    <row r="53" spans="1:6" ht="30" customHeight="1" x14ac:dyDescent="0.25">
      <c r="A53" s="502">
        <f t="shared" si="0"/>
        <v>51</v>
      </c>
      <c r="B53" s="943"/>
      <c r="C53" s="506" t="s">
        <v>536</v>
      </c>
      <c r="D53" s="388">
        <f>+MatrizSeguimientoLeyRes1519!N57</f>
        <v>0.7</v>
      </c>
      <c r="E53" s="504">
        <f>+D53</f>
        <v>0.7</v>
      </c>
      <c r="F53" s="954"/>
    </row>
    <row r="54" spans="1:6" x14ac:dyDescent="0.25">
      <c r="A54" s="502">
        <f t="shared" si="0"/>
        <v>52</v>
      </c>
      <c r="B54" s="943"/>
      <c r="C54" s="945" t="s">
        <v>450</v>
      </c>
      <c r="D54" s="388">
        <f>+MatrizSeguimientoLeyRes1519!N58</f>
        <v>1</v>
      </c>
      <c r="E54" s="950">
        <f>+AVERAGE(D54:D55)</f>
        <v>1</v>
      </c>
      <c r="F54" s="954"/>
    </row>
    <row r="55" spans="1:6" x14ac:dyDescent="0.25">
      <c r="A55" s="502">
        <f t="shared" si="0"/>
        <v>53</v>
      </c>
      <c r="B55" s="943"/>
      <c r="C55" s="945"/>
      <c r="D55" s="388">
        <f>+MatrizSeguimientoLeyRes1519!N59</f>
        <v>1</v>
      </c>
      <c r="E55" s="950"/>
      <c r="F55" s="954"/>
    </row>
    <row r="56" spans="1:6" x14ac:dyDescent="0.25">
      <c r="A56" s="502">
        <f t="shared" si="0"/>
        <v>54</v>
      </c>
      <c r="B56" s="944"/>
      <c r="C56" s="506" t="s">
        <v>452</v>
      </c>
      <c r="D56" s="388">
        <f>+MatrizSeguimientoLeyRes1519!N60</f>
        <v>1</v>
      </c>
      <c r="E56" s="504">
        <f>+D56</f>
        <v>1</v>
      </c>
      <c r="F56" s="955"/>
    </row>
    <row r="57" spans="1:6" x14ac:dyDescent="0.25">
      <c r="A57" s="502">
        <f t="shared" si="0"/>
        <v>55</v>
      </c>
      <c r="B57" s="880" t="s">
        <v>455</v>
      </c>
      <c r="C57" s="945" t="s">
        <v>456</v>
      </c>
      <c r="D57" s="388">
        <f>+MatrizSeguimientoLeyRes1519!N61</f>
        <v>1</v>
      </c>
      <c r="E57" s="950">
        <f>+AVERAGE(D57:D70)</f>
        <v>1</v>
      </c>
      <c r="F57" s="950">
        <f>+AVERAGE(E57:E75)</f>
        <v>1</v>
      </c>
    </row>
    <row r="58" spans="1:6" x14ac:dyDescent="0.25">
      <c r="A58" s="502">
        <f t="shared" si="0"/>
        <v>56</v>
      </c>
      <c r="B58" s="880"/>
      <c r="C58" s="945"/>
      <c r="D58" s="388">
        <f>+MatrizSeguimientoLeyRes1519!N62</f>
        <v>1</v>
      </c>
      <c r="E58" s="950"/>
      <c r="F58" s="950"/>
    </row>
    <row r="59" spans="1:6" x14ac:dyDescent="0.25">
      <c r="A59" s="502">
        <f t="shared" si="0"/>
        <v>57</v>
      </c>
      <c r="B59" s="880"/>
      <c r="C59" s="945"/>
      <c r="D59" s="937">
        <f>+AVERAGE(MatrizSeguimientoLeyRes1519!N65:N69)</f>
        <v>1</v>
      </c>
      <c r="E59" s="950"/>
      <c r="F59" s="950"/>
    </row>
    <row r="60" spans="1:6" x14ac:dyDescent="0.25">
      <c r="A60" s="502">
        <f t="shared" si="0"/>
        <v>58</v>
      </c>
      <c r="B60" s="880"/>
      <c r="C60" s="945"/>
      <c r="D60" s="938"/>
      <c r="E60" s="950"/>
      <c r="F60" s="950"/>
    </row>
    <row r="61" spans="1:6" x14ac:dyDescent="0.25">
      <c r="A61" s="502">
        <f t="shared" si="0"/>
        <v>59</v>
      </c>
      <c r="B61" s="880"/>
      <c r="C61" s="945"/>
      <c r="D61" s="938"/>
      <c r="E61" s="950"/>
      <c r="F61" s="950"/>
    </row>
    <row r="62" spans="1:6" x14ac:dyDescent="0.25">
      <c r="A62" s="502">
        <f t="shared" si="0"/>
        <v>60</v>
      </c>
      <c r="B62" s="880"/>
      <c r="C62" s="945"/>
      <c r="D62" s="938"/>
      <c r="E62" s="950"/>
      <c r="F62" s="950"/>
    </row>
    <row r="63" spans="1:6" x14ac:dyDescent="0.25">
      <c r="A63" s="502">
        <f t="shared" si="0"/>
        <v>61</v>
      </c>
      <c r="B63" s="880"/>
      <c r="C63" s="945"/>
      <c r="D63" s="938"/>
      <c r="E63" s="950"/>
      <c r="F63" s="950"/>
    </row>
    <row r="64" spans="1:6" x14ac:dyDescent="0.25">
      <c r="A64" s="502">
        <f t="shared" si="0"/>
        <v>62</v>
      </c>
      <c r="B64" s="880"/>
      <c r="C64" s="945"/>
      <c r="D64" s="938"/>
      <c r="E64" s="950"/>
      <c r="F64" s="950"/>
    </row>
    <row r="65" spans="1:6" x14ac:dyDescent="0.25">
      <c r="A65" s="502">
        <f t="shared" si="0"/>
        <v>63</v>
      </c>
      <c r="B65" s="880"/>
      <c r="C65" s="945"/>
      <c r="D65" s="939"/>
      <c r="E65" s="950"/>
      <c r="F65" s="950"/>
    </row>
    <row r="66" spans="1:6" x14ac:dyDescent="0.25">
      <c r="A66" s="502">
        <f t="shared" si="0"/>
        <v>64</v>
      </c>
      <c r="B66" s="880"/>
      <c r="C66" s="945"/>
      <c r="D66" s="388">
        <f>+MatrizSeguimientoLeyRes1519!N70</f>
        <v>1</v>
      </c>
      <c r="E66" s="950"/>
      <c r="F66" s="950"/>
    </row>
    <row r="67" spans="1:6" x14ac:dyDescent="0.25">
      <c r="A67" s="502">
        <f t="shared" si="0"/>
        <v>65</v>
      </c>
      <c r="B67" s="880"/>
      <c r="C67" s="945"/>
      <c r="D67" s="388">
        <f>+MatrizSeguimientoLeyRes1519!N71</f>
        <v>1</v>
      </c>
      <c r="E67" s="950"/>
      <c r="F67" s="950"/>
    </row>
    <row r="68" spans="1:6" x14ac:dyDescent="0.25">
      <c r="A68" s="502">
        <f t="shared" si="0"/>
        <v>66</v>
      </c>
      <c r="B68" s="880"/>
      <c r="C68" s="945"/>
      <c r="D68" s="388">
        <f>+MatrizSeguimientoLeyRes1519!N72</f>
        <v>1</v>
      </c>
      <c r="E68" s="950"/>
      <c r="F68" s="950"/>
    </row>
    <row r="69" spans="1:6" x14ac:dyDescent="0.25">
      <c r="A69" s="502">
        <f t="shared" ref="A69:A94" si="2">+A68+1</f>
        <v>67</v>
      </c>
      <c r="B69" s="880"/>
      <c r="C69" s="945"/>
      <c r="D69" s="388">
        <f>+MatrizSeguimientoLeyRes1519!N73</f>
        <v>1</v>
      </c>
      <c r="E69" s="950"/>
      <c r="F69" s="950"/>
    </row>
    <row r="70" spans="1:6" x14ac:dyDescent="0.25">
      <c r="A70" s="502">
        <f t="shared" si="2"/>
        <v>68</v>
      </c>
      <c r="B70" s="880"/>
      <c r="C70" s="945"/>
      <c r="D70" s="388">
        <f>+MatrizSeguimientoLeyRes1519!N74</f>
        <v>1</v>
      </c>
      <c r="E70" s="950"/>
      <c r="F70" s="950"/>
    </row>
    <row r="71" spans="1:6" x14ac:dyDescent="0.25">
      <c r="A71" s="502">
        <f t="shared" si="2"/>
        <v>69</v>
      </c>
      <c r="B71" s="880"/>
      <c r="C71" s="945" t="s">
        <v>465</v>
      </c>
      <c r="D71" s="388">
        <f>+MatrizSeguimientoLeyRes1519!N75</f>
        <v>1</v>
      </c>
      <c r="E71" s="950">
        <f>+AVERAGE(D71:D72)</f>
        <v>1</v>
      </c>
      <c r="F71" s="950"/>
    </row>
    <row r="72" spans="1:6" x14ac:dyDescent="0.25">
      <c r="A72" s="502">
        <f t="shared" si="2"/>
        <v>70</v>
      </c>
      <c r="B72" s="880"/>
      <c r="C72" s="945"/>
      <c r="D72" s="388">
        <f>+MatrizSeguimientoLeyRes1519!N76</f>
        <v>1</v>
      </c>
      <c r="E72" s="950"/>
      <c r="F72" s="950"/>
    </row>
    <row r="73" spans="1:6" x14ac:dyDescent="0.25">
      <c r="A73" s="502">
        <f t="shared" si="2"/>
        <v>71</v>
      </c>
      <c r="B73" s="880"/>
      <c r="C73" s="946" t="s">
        <v>470</v>
      </c>
      <c r="D73" s="388">
        <f>+MatrizSeguimientoLeyRes1519!N77</f>
        <v>1</v>
      </c>
      <c r="E73" s="953">
        <f>+AVERAGE(D73:D75)</f>
        <v>1</v>
      </c>
      <c r="F73" s="950"/>
    </row>
    <row r="74" spans="1:6" x14ac:dyDescent="0.25">
      <c r="A74" s="502">
        <f t="shared" si="2"/>
        <v>72</v>
      </c>
      <c r="B74" s="880"/>
      <c r="C74" s="947"/>
      <c r="D74" s="388">
        <f>+MatrizSeguimientoLeyRes1519!N78</f>
        <v>1</v>
      </c>
      <c r="E74" s="954"/>
      <c r="F74" s="950"/>
    </row>
    <row r="75" spans="1:6" x14ac:dyDescent="0.25">
      <c r="A75" s="502">
        <f t="shared" si="2"/>
        <v>73</v>
      </c>
      <c r="B75" s="880"/>
      <c r="C75" s="948"/>
      <c r="D75" s="388">
        <f>+MatrizSeguimientoLeyRes1519!N79</f>
        <v>1</v>
      </c>
      <c r="E75" s="955"/>
      <c r="F75" s="950"/>
    </row>
    <row r="76" spans="1:6" x14ac:dyDescent="0.25">
      <c r="A76" s="502">
        <f t="shared" si="2"/>
        <v>74</v>
      </c>
      <c r="B76" s="880" t="s">
        <v>477</v>
      </c>
      <c r="C76" s="506" t="s">
        <v>478</v>
      </c>
      <c r="D76" s="388">
        <f>+MatrizSeguimientoLeyRes1519!N80</f>
        <v>1</v>
      </c>
      <c r="E76" s="504">
        <f>+D76</f>
        <v>1</v>
      </c>
      <c r="F76" s="950">
        <f>+AVERAGE(E76:E80)</f>
        <v>0.94000000000000006</v>
      </c>
    </row>
    <row r="77" spans="1:6" x14ac:dyDescent="0.25">
      <c r="A77" s="502">
        <f t="shared" si="2"/>
        <v>75</v>
      </c>
      <c r="B77" s="880"/>
      <c r="C77" s="506" t="s">
        <v>479</v>
      </c>
      <c r="D77" s="388">
        <f>+MatrizSeguimientoLeyRes1519!N81</f>
        <v>1</v>
      </c>
      <c r="E77" s="504">
        <f t="shared" ref="E77:E80" si="3">+D77</f>
        <v>1</v>
      </c>
      <c r="F77" s="950"/>
    </row>
    <row r="78" spans="1:6" x14ac:dyDescent="0.25">
      <c r="A78" s="502">
        <f t="shared" si="2"/>
        <v>76</v>
      </c>
      <c r="B78" s="880"/>
      <c r="C78" s="506" t="s">
        <v>481</v>
      </c>
      <c r="D78" s="388">
        <f>+MatrizSeguimientoLeyRes1519!N82</f>
        <v>0.7</v>
      </c>
      <c r="E78" s="504">
        <f t="shared" si="3"/>
        <v>0.7</v>
      </c>
      <c r="F78" s="950"/>
    </row>
    <row r="79" spans="1:6" x14ac:dyDescent="0.25">
      <c r="A79" s="502">
        <f t="shared" si="2"/>
        <v>77</v>
      </c>
      <c r="B79" s="880"/>
      <c r="C79" s="506" t="s">
        <v>483</v>
      </c>
      <c r="D79" s="388">
        <f>+MatrizSeguimientoLeyRes1519!N83</f>
        <v>1</v>
      </c>
      <c r="E79" s="504">
        <f t="shared" si="3"/>
        <v>1</v>
      </c>
      <c r="F79" s="950"/>
    </row>
    <row r="80" spans="1:6" x14ac:dyDescent="0.25">
      <c r="A80" s="502">
        <f t="shared" si="2"/>
        <v>78</v>
      </c>
      <c r="B80" s="880"/>
      <c r="C80" s="506" t="s">
        <v>486</v>
      </c>
      <c r="D80" s="388">
        <f>+MatrizSeguimientoLeyRes1519!N84</f>
        <v>1</v>
      </c>
      <c r="E80" s="504">
        <f t="shared" si="3"/>
        <v>1</v>
      </c>
      <c r="F80" s="950"/>
    </row>
    <row r="81" spans="1:6" ht="30" customHeight="1" x14ac:dyDescent="0.25">
      <c r="A81" s="502">
        <f t="shared" si="2"/>
        <v>79</v>
      </c>
      <c r="B81" s="880" t="s">
        <v>488</v>
      </c>
      <c r="C81" s="945" t="s">
        <v>489</v>
      </c>
      <c r="D81" s="388">
        <f>+MatrizSeguimientoLeyRes1519!N85</f>
        <v>0.7</v>
      </c>
      <c r="E81" s="950">
        <f>+AVERAGE(D81:D82)</f>
        <v>0.85</v>
      </c>
      <c r="F81" s="950">
        <f>+AVERAGE(E81:E94,E96:E103)</f>
        <v>0.96833333333333327</v>
      </c>
    </row>
    <row r="82" spans="1:6" x14ac:dyDescent="0.25">
      <c r="A82" s="502">
        <f t="shared" si="2"/>
        <v>80</v>
      </c>
      <c r="B82" s="880"/>
      <c r="C82" s="945"/>
      <c r="D82" s="388">
        <f>+MatrizSeguimientoLeyRes1519!N86</f>
        <v>1</v>
      </c>
      <c r="E82" s="950"/>
      <c r="F82" s="950"/>
    </row>
    <row r="83" spans="1:6" x14ac:dyDescent="0.25">
      <c r="A83" s="502">
        <f t="shared" si="2"/>
        <v>81</v>
      </c>
      <c r="B83" s="880"/>
      <c r="C83" s="506" t="s">
        <v>490</v>
      </c>
      <c r="D83" s="388">
        <f>+MatrizSeguimientoLeyRes1519!N87</f>
        <v>1</v>
      </c>
      <c r="E83" s="504">
        <f>+D83</f>
        <v>1</v>
      </c>
      <c r="F83" s="950"/>
    </row>
    <row r="84" spans="1:6" x14ac:dyDescent="0.25">
      <c r="A84" s="502">
        <f t="shared" si="2"/>
        <v>82</v>
      </c>
      <c r="B84" s="880"/>
      <c r="C84" s="946" t="s">
        <v>491</v>
      </c>
      <c r="D84" s="937">
        <f>+AVERAGE(MatrizSeguimientoLeyRes1519!N89:N93)</f>
        <v>1</v>
      </c>
      <c r="E84" s="950">
        <f>+AVERAGE(D84:D91)</f>
        <v>0.92500000000000004</v>
      </c>
      <c r="F84" s="950"/>
    </row>
    <row r="85" spans="1:6" x14ac:dyDescent="0.25">
      <c r="A85" s="502">
        <f t="shared" si="2"/>
        <v>83</v>
      </c>
      <c r="B85" s="880"/>
      <c r="C85" s="947"/>
      <c r="D85" s="938"/>
      <c r="E85" s="950"/>
      <c r="F85" s="950"/>
    </row>
    <row r="86" spans="1:6" x14ac:dyDescent="0.25">
      <c r="A86" s="502">
        <f t="shared" si="2"/>
        <v>84</v>
      </c>
      <c r="B86" s="880"/>
      <c r="C86" s="947"/>
      <c r="D86" s="938"/>
      <c r="E86" s="950"/>
      <c r="F86" s="950"/>
    </row>
    <row r="87" spans="1:6" x14ac:dyDescent="0.25">
      <c r="A87" s="502">
        <f t="shared" si="2"/>
        <v>85</v>
      </c>
      <c r="B87" s="880"/>
      <c r="C87" s="947"/>
      <c r="D87" s="938"/>
      <c r="E87" s="950"/>
      <c r="F87" s="950"/>
    </row>
    <row r="88" spans="1:6" x14ac:dyDescent="0.25">
      <c r="A88" s="502">
        <f t="shared" si="2"/>
        <v>86</v>
      </c>
      <c r="B88" s="880"/>
      <c r="C88" s="947"/>
      <c r="D88" s="939"/>
      <c r="E88" s="950"/>
      <c r="F88" s="950"/>
    </row>
    <row r="89" spans="1:6" x14ac:dyDescent="0.25">
      <c r="A89" s="502">
        <f t="shared" si="2"/>
        <v>87</v>
      </c>
      <c r="B89" s="880"/>
      <c r="C89" s="947"/>
      <c r="D89" s="388">
        <f>+MatrizSeguimientoLeyRes1519!N94</f>
        <v>0.7</v>
      </c>
      <c r="E89" s="950"/>
      <c r="F89" s="950"/>
    </row>
    <row r="90" spans="1:6" x14ac:dyDescent="0.25">
      <c r="A90" s="502">
        <f t="shared" si="2"/>
        <v>88</v>
      </c>
      <c r="B90" s="880"/>
      <c r="C90" s="947"/>
      <c r="D90" s="388">
        <f>+MatrizSeguimientoLeyRes1519!N95</f>
        <v>1</v>
      </c>
      <c r="E90" s="950"/>
      <c r="F90" s="950"/>
    </row>
    <row r="91" spans="1:6" x14ac:dyDescent="0.25">
      <c r="A91" s="502">
        <f t="shared" si="2"/>
        <v>89</v>
      </c>
      <c r="B91" s="880"/>
      <c r="C91" s="948"/>
      <c r="D91" s="388">
        <f>+MatrizSeguimientoLeyRes1519!N96</f>
        <v>1</v>
      </c>
      <c r="E91" s="950"/>
      <c r="F91" s="950"/>
    </row>
    <row r="92" spans="1:6" x14ac:dyDescent="0.25">
      <c r="A92" s="502">
        <f t="shared" si="2"/>
        <v>90</v>
      </c>
      <c r="B92" s="880"/>
      <c r="C92" s="946" t="s">
        <v>493</v>
      </c>
      <c r="D92" s="388">
        <f>+MatrizSeguimientoLeyRes1519!N97</f>
        <v>1</v>
      </c>
      <c r="E92" s="953">
        <f>+AVERAGE(D92:D93)</f>
        <v>1</v>
      </c>
      <c r="F92" s="950"/>
    </row>
    <row r="93" spans="1:6" x14ac:dyDescent="0.25">
      <c r="A93" s="502">
        <f t="shared" si="2"/>
        <v>91</v>
      </c>
      <c r="B93" s="880"/>
      <c r="C93" s="948"/>
      <c r="D93" s="388">
        <f>+MatrizSeguimientoLeyRes1519!N98</f>
        <v>1</v>
      </c>
      <c r="E93" s="955"/>
      <c r="F93" s="950"/>
    </row>
    <row r="94" spans="1:6" x14ac:dyDescent="0.25">
      <c r="A94" s="502">
        <f t="shared" si="2"/>
        <v>92</v>
      </c>
      <c r="B94" s="880"/>
      <c r="C94" s="506" t="s">
        <v>494</v>
      </c>
      <c r="D94" s="388">
        <f>+MatrizSeguimientoLeyRes1519!N99</f>
        <v>1</v>
      </c>
      <c r="E94" s="504">
        <f>+D94</f>
        <v>1</v>
      </c>
      <c r="F94" s="950"/>
    </row>
    <row r="95" spans="1:6" x14ac:dyDescent="0.25">
      <c r="A95" s="462"/>
      <c r="B95" s="880"/>
      <c r="C95" s="506" t="s">
        <v>495</v>
      </c>
      <c r="D95" s="460"/>
      <c r="E95" s="461"/>
      <c r="F95" s="950"/>
    </row>
    <row r="96" spans="1:6" x14ac:dyDescent="0.25">
      <c r="A96" s="502">
        <f>+A94+1</f>
        <v>93</v>
      </c>
      <c r="B96" s="880"/>
      <c r="C96" s="945" t="s">
        <v>496</v>
      </c>
      <c r="D96" s="388">
        <f>+MatrizSeguimientoLeyRes1519!N101</f>
        <v>1</v>
      </c>
      <c r="E96" s="950">
        <f>+AVERAGE(D96:D100)</f>
        <v>0.94000000000000006</v>
      </c>
      <c r="F96" s="950"/>
    </row>
    <row r="97" spans="1:6" x14ac:dyDescent="0.25">
      <c r="A97" s="502">
        <f t="shared" ref="A97:A152" si="4">+A96+1</f>
        <v>94</v>
      </c>
      <c r="B97" s="880"/>
      <c r="C97" s="945"/>
      <c r="D97" s="388">
        <f>+MatrizSeguimientoLeyRes1519!N102</f>
        <v>1</v>
      </c>
      <c r="E97" s="950"/>
      <c r="F97" s="950"/>
    </row>
    <row r="98" spans="1:6" x14ac:dyDescent="0.25">
      <c r="A98" s="502">
        <f t="shared" si="4"/>
        <v>95</v>
      </c>
      <c r="B98" s="880"/>
      <c r="C98" s="945"/>
      <c r="D98" s="388">
        <f>+MatrizSeguimientoLeyRes1519!N103</f>
        <v>1</v>
      </c>
      <c r="E98" s="950"/>
      <c r="F98" s="950"/>
    </row>
    <row r="99" spans="1:6" x14ac:dyDescent="0.25">
      <c r="A99" s="502">
        <f t="shared" si="4"/>
        <v>96</v>
      </c>
      <c r="B99" s="880"/>
      <c r="C99" s="945"/>
      <c r="D99" s="388">
        <f>+MatrizSeguimientoLeyRes1519!N104</f>
        <v>1</v>
      </c>
      <c r="E99" s="950"/>
      <c r="F99" s="950"/>
    </row>
    <row r="100" spans="1:6" x14ac:dyDescent="0.25">
      <c r="A100" s="502">
        <f t="shared" si="4"/>
        <v>97</v>
      </c>
      <c r="B100" s="880"/>
      <c r="C100" s="945"/>
      <c r="D100" s="388">
        <f>+MatrizSeguimientoLeyRes1519!N105</f>
        <v>0.7</v>
      </c>
      <c r="E100" s="950"/>
      <c r="F100" s="950"/>
    </row>
    <row r="101" spans="1:6" x14ac:dyDescent="0.25">
      <c r="A101" s="502">
        <f t="shared" si="4"/>
        <v>98</v>
      </c>
      <c r="B101" s="880"/>
      <c r="C101" s="506" t="s">
        <v>498</v>
      </c>
      <c r="D101" s="388">
        <f>+MatrizSeguimientoLeyRes1519!N106</f>
        <v>1</v>
      </c>
      <c r="E101" s="504">
        <f>+D101</f>
        <v>1</v>
      </c>
      <c r="F101" s="950"/>
    </row>
    <row r="102" spans="1:6" ht="30" customHeight="1" x14ac:dyDescent="0.25">
      <c r="A102" s="502">
        <f t="shared" si="4"/>
        <v>99</v>
      </c>
      <c r="B102" s="880"/>
      <c r="C102" s="506" t="s">
        <v>537</v>
      </c>
      <c r="D102" s="388">
        <f>+MatrizSeguimientoLeyRes1519!N107</f>
        <v>1</v>
      </c>
      <c r="E102" s="504">
        <f>+D102</f>
        <v>1</v>
      </c>
      <c r="F102" s="950"/>
    </row>
    <row r="103" spans="1:6" ht="30" customHeight="1" x14ac:dyDescent="0.25">
      <c r="A103" s="502">
        <f t="shared" si="4"/>
        <v>100</v>
      </c>
      <c r="B103" s="880"/>
      <c r="C103" s="506" t="s">
        <v>502</v>
      </c>
      <c r="D103" s="388">
        <f>+MatrizSeguimientoLeyRes1519!N108</f>
        <v>1</v>
      </c>
      <c r="E103" s="504">
        <f>+D103</f>
        <v>1</v>
      </c>
      <c r="F103" s="950"/>
    </row>
    <row r="104" spans="1:6" x14ac:dyDescent="0.25">
      <c r="A104" s="502">
        <f t="shared" si="4"/>
        <v>101</v>
      </c>
      <c r="B104" s="880" t="s">
        <v>503</v>
      </c>
      <c r="C104" s="506" t="s">
        <v>504</v>
      </c>
      <c r="D104" s="388">
        <f>+MatrizSeguimientoLeyRes1519!N109</f>
        <v>1</v>
      </c>
      <c r="E104" s="504">
        <f>+D104</f>
        <v>1</v>
      </c>
      <c r="F104" s="950">
        <f>+AVERAGE(E104:E105)</f>
        <v>1</v>
      </c>
    </row>
    <row r="105" spans="1:6" x14ac:dyDescent="0.25">
      <c r="A105" s="502">
        <f t="shared" si="4"/>
        <v>102</v>
      </c>
      <c r="B105" s="880"/>
      <c r="C105" s="506" t="s">
        <v>505</v>
      </c>
      <c r="D105" s="388">
        <f>+MatrizSeguimientoLeyRes1519!N110</f>
        <v>1</v>
      </c>
      <c r="E105" s="504">
        <f>+D105</f>
        <v>1</v>
      </c>
      <c r="F105" s="950"/>
    </row>
    <row r="106" spans="1:6" x14ac:dyDescent="0.25">
      <c r="A106" s="502">
        <f t="shared" si="4"/>
        <v>103</v>
      </c>
      <c r="B106" s="880" t="s">
        <v>507</v>
      </c>
      <c r="C106" s="945" t="s">
        <v>507</v>
      </c>
      <c r="D106" s="937">
        <f>+AVERAGE(MatrizSeguimientoLeyRes1519!N112:N116)</f>
        <v>1</v>
      </c>
      <c r="E106" s="950">
        <f>+AVERAGE(D106:D111)</f>
        <v>1</v>
      </c>
      <c r="F106" s="950">
        <f>+E106</f>
        <v>1</v>
      </c>
    </row>
    <row r="107" spans="1:6" x14ac:dyDescent="0.25">
      <c r="A107" s="502">
        <f t="shared" si="4"/>
        <v>104</v>
      </c>
      <c r="B107" s="880"/>
      <c r="C107" s="945"/>
      <c r="D107" s="938"/>
      <c r="E107" s="950"/>
      <c r="F107" s="950"/>
    </row>
    <row r="108" spans="1:6" x14ac:dyDescent="0.25">
      <c r="A108" s="502">
        <f t="shared" si="4"/>
        <v>105</v>
      </c>
      <c r="B108" s="880"/>
      <c r="C108" s="945"/>
      <c r="D108" s="938"/>
      <c r="E108" s="950"/>
      <c r="F108" s="950"/>
    </row>
    <row r="109" spans="1:6" x14ac:dyDescent="0.25">
      <c r="A109" s="502">
        <f t="shared" si="4"/>
        <v>106</v>
      </c>
      <c r="B109" s="880"/>
      <c r="C109" s="945"/>
      <c r="D109" s="938"/>
      <c r="E109" s="950"/>
      <c r="F109" s="950"/>
    </row>
    <row r="110" spans="1:6" x14ac:dyDescent="0.25">
      <c r="A110" s="502">
        <f t="shared" si="4"/>
        <v>107</v>
      </c>
      <c r="B110" s="880"/>
      <c r="C110" s="945"/>
      <c r="D110" s="938"/>
      <c r="E110" s="950"/>
      <c r="F110" s="950"/>
    </row>
    <row r="111" spans="1:6" x14ac:dyDescent="0.25">
      <c r="A111" s="502">
        <f t="shared" si="4"/>
        <v>108</v>
      </c>
      <c r="B111" s="880"/>
      <c r="C111" s="945"/>
      <c r="D111" s="939"/>
      <c r="E111" s="950"/>
      <c r="F111" s="950"/>
    </row>
    <row r="112" spans="1:6" ht="30" customHeight="1" x14ac:dyDescent="0.25">
      <c r="A112" s="502">
        <f t="shared" si="4"/>
        <v>109</v>
      </c>
      <c r="B112" s="949" t="s">
        <v>508</v>
      </c>
      <c r="C112" s="945" t="s">
        <v>509</v>
      </c>
      <c r="D112" s="388">
        <f>+MatrizSeguimientoLeyRes1519!N117</f>
        <v>0.7</v>
      </c>
      <c r="E112" s="950">
        <f>+AVERAGE(D112:D146)</f>
        <v>0.8560073260073261</v>
      </c>
      <c r="F112" s="953">
        <f>+AVERAGE(E112:E147)</f>
        <v>0.77800366300366308</v>
      </c>
    </row>
    <row r="113" spans="1:6" x14ac:dyDescent="0.25">
      <c r="A113" s="502">
        <f t="shared" si="4"/>
        <v>110</v>
      </c>
      <c r="B113" s="943"/>
      <c r="C113" s="945"/>
      <c r="D113" s="937">
        <f>+AVERAGE(MatrizSeguimientoLeyRes1519!N119:N125)</f>
        <v>0.95714285714285718</v>
      </c>
      <c r="E113" s="950"/>
      <c r="F113" s="954"/>
    </row>
    <row r="114" spans="1:6" x14ac:dyDescent="0.25">
      <c r="A114" s="502">
        <f t="shared" si="4"/>
        <v>111</v>
      </c>
      <c r="B114" s="943"/>
      <c r="C114" s="945"/>
      <c r="D114" s="938"/>
      <c r="E114" s="950"/>
      <c r="F114" s="954"/>
    </row>
    <row r="115" spans="1:6" x14ac:dyDescent="0.25">
      <c r="A115" s="502">
        <f t="shared" si="4"/>
        <v>112</v>
      </c>
      <c r="B115" s="943"/>
      <c r="C115" s="945"/>
      <c r="D115" s="938"/>
      <c r="E115" s="950"/>
      <c r="F115" s="954"/>
    </row>
    <row r="116" spans="1:6" x14ac:dyDescent="0.25">
      <c r="A116" s="502">
        <f t="shared" si="4"/>
        <v>113</v>
      </c>
      <c r="B116" s="943"/>
      <c r="C116" s="945"/>
      <c r="D116" s="938"/>
      <c r="E116" s="950"/>
      <c r="F116" s="954"/>
    </row>
    <row r="117" spans="1:6" x14ac:dyDescent="0.25">
      <c r="A117" s="502">
        <f t="shared" si="4"/>
        <v>114</v>
      </c>
      <c r="B117" s="943"/>
      <c r="C117" s="945"/>
      <c r="D117" s="938"/>
      <c r="E117" s="950"/>
      <c r="F117" s="954"/>
    </row>
    <row r="118" spans="1:6" x14ac:dyDescent="0.25">
      <c r="A118" s="502">
        <f t="shared" si="4"/>
        <v>115</v>
      </c>
      <c r="B118" s="943"/>
      <c r="C118" s="945"/>
      <c r="D118" s="938"/>
      <c r="E118" s="950"/>
      <c r="F118" s="954"/>
    </row>
    <row r="119" spans="1:6" x14ac:dyDescent="0.25">
      <c r="A119" s="502">
        <f t="shared" si="4"/>
        <v>116</v>
      </c>
      <c r="B119" s="943"/>
      <c r="C119" s="945"/>
      <c r="D119" s="939"/>
      <c r="E119" s="950"/>
      <c r="F119" s="954"/>
    </row>
    <row r="120" spans="1:6" x14ac:dyDescent="0.25">
      <c r="A120" s="502">
        <f t="shared" si="4"/>
        <v>117</v>
      </c>
      <c r="B120" s="943"/>
      <c r="C120" s="945"/>
      <c r="D120" s="937">
        <f>+AVERAGE(MatrizSeguimientoLeyRes1519!N127:N139)</f>
        <v>0.97692307692307689</v>
      </c>
      <c r="E120" s="950"/>
      <c r="F120" s="954"/>
    </row>
    <row r="121" spans="1:6" x14ac:dyDescent="0.25">
      <c r="A121" s="502">
        <f t="shared" si="4"/>
        <v>118</v>
      </c>
      <c r="B121" s="943"/>
      <c r="C121" s="945"/>
      <c r="D121" s="938"/>
      <c r="E121" s="950"/>
      <c r="F121" s="954"/>
    </row>
    <row r="122" spans="1:6" x14ac:dyDescent="0.25">
      <c r="A122" s="502">
        <f t="shared" si="4"/>
        <v>119</v>
      </c>
      <c r="B122" s="943"/>
      <c r="C122" s="945"/>
      <c r="D122" s="938"/>
      <c r="E122" s="950"/>
      <c r="F122" s="954"/>
    </row>
    <row r="123" spans="1:6" x14ac:dyDescent="0.25">
      <c r="A123" s="502">
        <f t="shared" si="4"/>
        <v>120</v>
      </c>
      <c r="B123" s="943"/>
      <c r="C123" s="945"/>
      <c r="D123" s="938"/>
      <c r="E123" s="950"/>
      <c r="F123" s="954"/>
    </row>
    <row r="124" spans="1:6" x14ac:dyDescent="0.25">
      <c r="A124" s="502">
        <f t="shared" si="4"/>
        <v>121</v>
      </c>
      <c r="B124" s="943"/>
      <c r="C124" s="945"/>
      <c r="D124" s="938"/>
      <c r="E124" s="950"/>
      <c r="F124" s="954"/>
    </row>
    <row r="125" spans="1:6" x14ac:dyDescent="0.25">
      <c r="A125" s="502">
        <f t="shared" si="4"/>
        <v>122</v>
      </c>
      <c r="B125" s="943"/>
      <c r="C125" s="945"/>
      <c r="D125" s="938"/>
      <c r="E125" s="950"/>
      <c r="F125" s="954"/>
    </row>
    <row r="126" spans="1:6" x14ac:dyDescent="0.25">
      <c r="A126" s="502">
        <f t="shared" si="4"/>
        <v>123</v>
      </c>
      <c r="B126" s="943"/>
      <c r="C126" s="945"/>
      <c r="D126" s="938"/>
      <c r="E126" s="950"/>
      <c r="F126" s="954"/>
    </row>
    <row r="127" spans="1:6" x14ac:dyDescent="0.25">
      <c r="A127" s="502">
        <f t="shared" si="4"/>
        <v>124</v>
      </c>
      <c r="B127" s="943"/>
      <c r="C127" s="945"/>
      <c r="D127" s="938"/>
      <c r="E127" s="950"/>
      <c r="F127" s="954"/>
    </row>
    <row r="128" spans="1:6" x14ac:dyDescent="0.25">
      <c r="A128" s="502">
        <f t="shared" si="4"/>
        <v>125</v>
      </c>
      <c r="B128" s="943"/>
      <c r="C128" s="945"/>
      <c r="D128" s="938"/>
      <c r="E128" s="950"/>
      <c r="F128" s="954"/>
    </row>
    <row r="129" spans="1:6" x14ac:dyDescent="0.25">
      <c r="A129" s="502">
        <f t="shared" si="4"/>
        <v>126</v>
      </c>
      <c r="B129" s="943"/>
      <c r="C129" s="945"/>
      <c r="D129" s="938"/>
      <c r="E129" s="950"/>
      <c r="F129" s="954"/>
    </row>
    <row r="130" spans="1:6" x14ac:dyDescent="0.25">
      <c r="A130" s="502">
        <f t="shared" si="4"/>
        <v>127</v>
      </c>
      <c r="B130" s="943"/>
      <c r="C130" s="945"/>
      <c r="D130" s="938"/>
      <c r="E130" s="950"/>
      <c r="F130" s="954"/>
    </row>
    <row r="131" spans="1:6" x14ac:dyDescent="0.25">
      <c r="A131" s="502">
        <f t="shared" si="4"/>
        <v>128</v>
      </c>
      <c r="B131" s="943"/>
      <c r="C131" s="945"/>
      <c r="D131" s="938"/>
      <c r="E131" s="950"/>
      <c r="F131" s="954"/>
    </row>
    <row r="132" spans="1:6" x14ac:dyDescent="0.25">
      <c r="A132" s="502">
        <f t="shared" si="4"/>
        <v>129</v>
      </c>
      <c r="B132" s="943"/>
      <c r="C132" s="945"/>
      <c r="D132" s="939"/>
      <c r="E132" s="950"/>
      <c r="F132" s="954"/>
    </row>
    <row r="133" spans="1:6" x14ac:dyDescent="0.25">
      <c r="A133" s="502">
        <f t="shared" si="4"/>
        <v>130</v>
      </c>
      <c r="B133" s="943"/>
      <c r="C133" s="945"/>
      <c r="D133" s="937">
        <f>+AVERAGE(MatrizSeguimientoLeyRes1519!N141:N150)</f>
        <v>0.97</v>
      </c>
      <c r="E133" s="950"/>
      <c r="F133" s="954"/>
    </row>
    <row r="134" spans="1:6" x14ac:dyDescent="0.25">
      <c r="A134" s="502">
        <f t="shared" si="4"/>
        <v>131</v>
      </c>
      <c r="B134" s="943"/>
      <c r="C134" s="945"/>
      <c r="D134" s="938"/>
      <c r="E134" s="950"/>
      <c r="F134" s="954"/>
    </row>
    <row r="135" spans="1:6" x14ac:dyDescent="0.25">
      <c r="A135" s="502">
        <f t="shared" si="4"/>
        <v>132</v>
      </c>
      <c r="B135" s="943"/>
      <c r="C135" s="945"/>
      <c r="D135" s="938"/>
      <c r="E135" s="950"/>
      <c r="F135" s="954"/>
    </row>
    <row r="136" spans="1:6" x14ac:dyDescent="0.25">
      <c r="A136" s="502">
        <f t="shared" si="4"/>
        <v>133</v>
      </c>
      <c r="B136" s="943"/>
      <c r="C136" s="945"/>
      <c r="D136" s="938"/>
      <c r="E136" s="950"/>
      <c r="F136" s="954"/>
    </row>
    <row r="137" spans="1:6" x14ac:dyDescent="0.25">
      <c r="A137" s="502">
        <f t="shared" si="4"/>
        <v>134</v>
      </c>
      <c r="B137" s="943"/>
      <c r="C137" s="945"/>
      <c r="D137" s="938"/>
      <c r="E137" s="950"/>
      <c r="F137" s="954"/>
    </row>
    <row r="138" spans="1:6" x14ac:dyDescent="0.25">
      <c r="A138" s="502">
        <f t="shared" si="4"/>
        <v>135</v>
      </c>
      <c r="B138" s="943"/>
      <c r="C138" s="945"/>
      <c r="D138" s="938"/>
      <c r="E138" s="950"/>
      <c r="F138" s="954"/>
    </row>
    <row r="139" spans="1:6" x14ac:dyDescent="0.25">
      <c r="A139" s="502">
        <f t="shared" si="4"/>
        <v>136</v>
      </c>
      <c r="B139" s="943"/>
      <c r="C139" s="945"/>
      <c r="D139" s="938"/>
      <c r="E139" s="950"/>
      <c r="F139" s="954"/>
    </row>
    <row r="140" spans="1:6" x14ac:dyDescent="0.25">
      <c r="A140" s="502">
        <f t="shared" si="4"/>
        <v>137</v>
      </c>
      <c r="B140" s="943"/>
      <c r="C140" s="945"/>
      <c r="D140" s="938"/>
      <c r="E140" s="950"/>
      <c r="F140" s="954"/>
    </row>
    <row r="141" spans="1:6" x14ac:dyDescent="0.25">
      <c r="A141" s="502">
        <f t="shared" si="4"/>
        <v>138</v>
      </c>
      <c r="B141" s="943"/>
      <c r="C141" s="945"/>
      <c r="D141" s="939"/>
      <c r="E141" s="950"/>
      <c r="F141" s="954"/>
    </row>
    <row r="142" spans="1:6" x14ac:dyDescent="0.25">
      <c r="A142" s="502">
        <f t="shared" si="4"/>
        <v>139</v>
      </c>
      <c r="B142" s="943"/>
      <c r="C142" s="945"/>
      <c r="D142" s="388">
        <f>+MatrizSeguimientoLeyRes1519!N151</f>
        <v>0.7</v>
      </c>
      <c r="E142" s="950"/>
      <c r="F142" s="954"/>
    </row>
    <row r="143" spans="1:6" x14ac:dyDescent="0.25">
      <c r="A143" s="502">
        <f t="shared" si="4"/>
        <v>140</v>
      </c>
      <c r="B143" s="943"/>
      <c r="C143" s="945"/>
      <c r="D143" s="388">
        <f>+MatrizSeguimientoLeyRes1519!N152</f>
        <v>0.7</v>
      </c>
      <c r="E143" s="950"/>
      <c r="F143" s="954"/>
    </row>
    <row r="144" spans="1:6" x14ac:dyDescent="0.25">
      <c r="A144" s="502">
        <f t="shared" si="4"/>
        <v>141</v>
      </c>
      <c r="B144" s="943"/>
      <c r="C144" s="945"/>
      <c r="D144" s="388">
        <f>+MatrizSeguimientoLeyRes1519!N153</f>
        <v>0.7</v>
      </c>
      <c r="E144" s="950"/>
      <c r="F144" s="954"/>
    </row>
    <row r="145" spans="1:8" x14ac:dyDescent="0.25">
      <c r="A145" s="502">
        <f t="shared" si="4"/>
        <v>142</v>
      </c>
      <c r="B145" s="943"/>
      <c r="C145" s="945"/>
      <c r="D145" s="388">
        <f>+MatrizSeguimientoLeyRes1519!N154</f>
        <v>1</v>
      </c>
      <c r="E145" s="950"/>
      <c r="F145" s="954"/>
    </row>
    <row r="146" spans="1:8" x14ac:dyDescent="0.25">
      <c r="A146" s="502">
        <f t="shared" si="4"/>
        <v>143</v>
      </c>
      <c r="B146" s="943"/>
      <c r="C146" s="945"/>
      <c r="D146" s="388">
        <f>+MatrizSeguimientoLeyRes1519!N155</f>
        <v>1</v>
      </c>
      <c r="E146" s="950"/>
      <c r="F146" s="954"/>
    </row>
    <row r="147" spans="1:8" x14ac:dyDescent="0.25">
      <c r="A147" s="502">
        <f t="shared" si="4"/>
        <v>144</v>
      </c>
      <c r="B147" s="943"/>
      <c r="C147" s="507" t="s">
        <v>520</v>
      </c>
      <c r="D147" s="388">
        <f>+MatrizSeguimientoLeyRes1519!N156</f>
        <v>0.7</v>
      </c>
      <c r="E147" s="503">
        <f t="shared" ref="E147:E152" si="5">+D147</f>
        <v>0.7</v>
      </c>
      <c r="F147" s="954"/>
    </row>
    <row r="148" spans="1:8" ht="30" customHeight="1" x14ac:dyDescent="0.25">
      <c r="A148" s="502">
        <f t="shared" si="4"/>
        <v>145</v>
      </c>
      <c r="B148" s="880" t="s">
        <v>522</v>
      </c>
      <c r="C148" s="506" t="s">
        <v>523</v>
      </c>
      <c r="D148" s="388">
        <f>+MatrizSeguimientoLeyRes1519!N157</f>
        <v>0.7</v>
      </c>
      <c r="E148" s="504">
        <f t="shared" si="5"/>
        <v>0.7</v>
      </c>
      <c r="F148" s="950">
        <f>+AVERAGE(E148:E149)</f>
        <v>0.7</v>
      </c>
    </row>
    <row r="149" spans="1:8" x14ac:dyDescent="0.25">
      <c r="A149" s="502">
        <f t="shared" si="4"/>
        <v>146</v>
      </c>
      <c r="B149" s="880"/>
      <c r="C149" s="506" t="s">
        <v>524</v>
      </c>
      <c r="D149" s="388">
        <f>+MatrizSeguimientoLeyRes1519!N158</f>
        <v>0.7</v>
      </c>
      <c r="E149" s="504">
        <f t="shared" si="5"/>
        <v>0.7</v>
      </c>
      <c r="F149" s="950"/>
    </row>
    <row r="150" spans="1:8" ht="45" customHeight="1" x14ac:dyDescent="0.25">
      <c r="A150" s="502">
        <f t="shared" si="4"/>
        <v>147</v>
      </c>
      <c r="B150" s="502" t="s">
        <v>525</v>
      </c>
      <c r="C150" s="506" t="s">
        <v>525</v>
      </c>
      <c r="D150" s="388">
        <f>+MatrizSeguimientoLeyRes1519!N159</f>
        <v>1</v>
      </c>
      <c r="E150" s="504">
        <f t="shared" si="5"/>
        <v>1</v>
      </c>
      <c r="F150" s="504">
        <f>+E150</f>
        <v>1</v>
      </c>
    </row>
    <row r="151" spans="1:8" ht="30" customHeight="1" x14ac:dyDescent="0.25">
      <c r="A151" s="502">
        <f t="shared" si="4"/>
        <v>148</v>
      </c>
      <c r="B151" s="880" t="s">
        <v>526</v>
      </c>
      <c r="C151" s="506" t="s">
        <v>527</v>
      </c>
      <c r="D151" s="388">
        <f>+MatrizSeguimientoLeyRes1519!N160</f>
        <v>1</v>
      </c>
      <c r="E151" s="504">
        <f t="shared" si="5"/>
        <v>1</v>
      </c>
      <c r="F151" s="950">
        <f>+AVERAGE(E151:E152)</f>
        <v>1</v>
      </c>
    </row>
    <row r="152" spans="1:8" x14ac:dyDescent="0.25">
      <c r="A152" s="502">
        <f t="shared" si="4"/>
        <v>149</v>
      </c>
      <c r="B152" s="880"/>
      <c r="C152" s="506" t="s">
        <v>530</v>
      </c>
      <c r="D152" s="388">
        <f>+MatrizSeguimientoLeyRes1519!N161</f>
        <v>1</v>
      </c>
      <c r="E152" s="504">
        <f t="shared" si="5"/>
        <v>1</v>
      </c>
      <c r="F152" s="950"/>
    </row>
    <row r="154" spans="1:8" ht="15" customHeight="1" x14ac:dyDescent="0.25">
      <c r="D154" s="951" t="s">
        <v>417</v>
      </c>
      <c r="E154" s="951"/>
      <c r="F154" s="967">
        <f>+AVERAGE(F3:F152)</f>
        <v>0.92780552780552772</v>
      </c>
      <c r="G154" s="378"/>
      <c r="H154" s="378"/>
    </row>
    <row r="155" spans="1:8" x14ac:dyDescent="0.25">
      <c r="D155" s="951"/>
      <c r="E155" s="951"/>
      <c r="F155" s="967"/>
      <c r="G155" s="378"/>
      <c r="H155" s="378"/>
    </row>
    <row r="156" spans="1:8" x14ac:dyDescent="0.25">
      <c r="D156" s="389"/>
      <c r="G156" s="378"/>
      <c r="H156" s="378"/>
    </row>
    <row r="157" spans="1:8" x14ac:dyDescent="0.25">
      <c r="D157" s="397"/>
      <c r="G157" s="378"/>
      <c r="H157" s="378"/>
    </row>
    <row r="158" spans="1:8" x14ac:dyDescent="0.25">
      <c r="D158" s="389"/>
      <c r="G158" s="378"/>
      <c r="H158" s="378"/>
    </row>
  </sheetData>
  <mergeCells count="71">
    <mergeCell ref="B148:B149"/>
    <mergeCell ref="F148:F149"/>
    <mergeCell ref="B151:B152"/>
    <mergeCell ref="F151:F152"/>
    <mergeCell ref="B112:B147"/>
    <mergeCell ref="C112:C146"/>
    <mergeCell ref="E112:E146"/>
    <mergeCell ref="F112:F147"/>
    <mergeCell ref="D113:D119"/>
    <mergeCell ref="F106:F111"/>
    <mergeCell ref="D154:E155"/>
    <mergeCell ref="F154:F155"/>
    <mergeCell ref="D120:D132"/>
    <mergeCell ref="D133:D141"/>
    <mergeCell ref="E92:E93"/>
    <mergeCell ref="C96:C100"/>
    <mergeCell ref="E96:E100"/>
    <mergeCell ref="B104:B105"/>
    <mergeCell ref="B106:B111"/>
    <mergeCell ref="C106:C111"/>
    <mergeCell ref="D106:D111"/>
    <mergeCell ref="E106:E111"/>
    <mergeCell ref="B19:B56"/>
    <mergeCell ref="C19:C20"/>
    <mergeCell ref="E19:E20"/>
    <mergeCell ref="F104:F105"/>
    <mergeCell ref="E73:E75"/>
    <mergeCell ref="B76:B80"/>
    <mergeCell ref="F76:F80"/>
    <mergeCell ref="B81:B103"/>
    <mergeCell ref="C81:C82"/>
    <mergeCell ref="E81:E82"/>
    <mergeCell ref="F81:F103"/>
    <mergeCell ref="C84:C91"/>
    <mergeCell ref="D84:D88"/>
    <mergeCell ref="E84:E91"/>
    <mergeCell ref="F57:F75"/>
    <mergeCell ref="C92:C93"/>
    <mergeCell ref="B57:B75"/>
    <mergeCell ref="C57:C70"/>
    <mergeCell ref="E57:E70"/>
    <mergeCell ref="D59:D65"/>
    <mergeCell ref="C71:C72"/>
    <mergeCell ref="E71:E72"/>
    <mergeCell ref="C73:C75"/>
    <mergeCell ref="F19:F56"/>
    <mergeCell ref="C21:C23"/>
    <mergeCell ref="E21:E23"/>
    <mergeCell ref="C25:C27"/>
    <mergeCell ref="E25:E27"/>
    <mergeCell ref="C28:C41"/>
    <mergeCell ref="D28:D39"/>
    <mergeCell ref="E28:E41"/>
    <mergeCell ref="C44:C45"/>
    <mergeCell ref="E44:E45"/>
    <mergeCell ref="C47:C51"/>
    <mergeCell ref="D47:D51"/>
    <mergeCell ref="E47:E51"/>
    <mergeCell ref="C54:C55"/>
    <mergeCell ref="E54:E55"/>
    <mergeCell ref="A1:F1"/>
    <mergeCell ref="B3:B18"/>
    <mergeCell ref="F3:F18"/>
    <mergeCell ref="C4:C8"/>
    <mergeCell ref="E4:E8"/>
    <mergeCell ref="L10:L13"/>
    <mergeCell ref="I7:J7"/>
    <mergeCell ref="C9:C11"/>
    <mergeCell ref="E9:E11"/>
    <mergeCell ref="C12:C18"/>
    <mergeCell ref="E12:E18"/>
  </mergeCells>
  <pageMargins left="0.7" right="0.7" top="0.75" bottom="0.75" header="0.3" footer="0.3"/>
  <pageSetup orientation="portrait" r:id="rId1"/>
  <ignoredErrors>
    <ignoredError sqref="D133"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9BEE4-2501-4408-B385-141DF1C9E146}">
  <sheetPr codeName="Hoja10"/>
  <dimension ref="B4:B6"/>
  <sheetViews>
    <sheetView workbookViewId="0">
      <selection activeCell="B7" sqref="B7"/>
    </sheetView>
  </sheetViews>
  <sheetFormatPr baseColWidth="10" defaultRowHeight="15" x14ac:dyDescent="0.25"/>
  <cols>
    <col min="2" max="2" width="25" customWidth="1"/>
  </cols>
  <sheetData>
    <row r="4" spans="2:2" x14ac:dyDescent="0.25">
      <c r="B4" s="382">
        <v>0</v>
      </c>
    </row>
    <row r="5" spans="2:2" x14ac:dyDescent="0.25">
      <c r="B5" s="383">
        <v>0.7</v>
      </c>
    </row>
    <row r="6" spans="2:2" x14ac:dyDescent="0.25">
      <c r="B6" s="384">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B2:C4"/>
  <sheetViews>
    <sheetView workbookViewId="0">
      <selection activeCell="F16" sqref="F16"/>
    </sheetView>
  </sheetViews>
  <sheetFormatPr baseColWidth="10" defaultRowHeight="15" x14ac:dyDescent="0.25"/>
  <sheetData>
    <row r="2" spans="2:3" x14ac:dyDescent="0.25">
      <c r="B2" t="s">
        <v>405</v>
      </c>
      <c r="C2" s="329">
        <v>1</v>
      </c>
    </row>
    <row r="3" spans="2:3" x14ac:dyDescent="0.25">
      <c r="B3" t="s">
        <v>6</v>
      </c>
      <c r="C3" s="329">
        <v>0.7</v>
      </c>
    </row>
    <row r="4" spans="2:3" x14ac:dyDescent="0.25">
      <c r="B4" t="s">
        <v>412</v>
      </c>
      <c r="C4" s="32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99"/>
  <sheetViews>
    <sheetView view="pageBreakPreview" topLeftCell="A73" zoomScaleSheetLayoutView="100" workbookViewId="0">
      <selection activeCell="C118" sqref="C118"/>
    </sheetView>
  </sheetViews>
  <sheetFormatPr baseColWidth="10" defaultColWidth="11.42578125" defaultRowHeight="12.75" x14ac:dyDescent="0.2"/>
  <cols>
    <col min="1" max="1" width="12.85546875" style="1" customWidth="1"/>
    <col min="2" max="2" width="6.7109375" style="86" customWidth="1"/>
    <col min="3" max="3" width="20.85546875" style="87" customWidth="1"/>
    <col min="4" max="5" width="5.28515625" style="1" customWidth="1"/>
    <col min="6" max="6" width="6.5703125" style="1" customWidth="1"/>
    <col min="7" max="7" width="6.28515625" style="1" customWidth="1"/>
    <col min="8" max="8" width="75.7109375" style="1" customWidth="1"/>
    <col min="9" max="9" width="25.28515625" style="1" customWidth="1"/>
    <col min="10" max="16384" width="11.42578125" style="1"/>
  </cols>
  <sheetData>
    <row r="1" spans="1:9" ht="46.5" customHeight="1" x14ac:dyDescent="0.2">
      <c r="A1" s="631" t="s">
        <v>118</v>
      </c>
      <c r="B1" s="631"/>
      <c r="C1" s="631"/>
      <c r="D1" s="631"/>
      <c r="E1" s="631"/>
      <c r="F1" s="631"/>
      <c r="G1" s="631"/>
      <c r="H1" s="631"/>
      <c r="I1" s="133"/>
    </row>
    <row r="2" spans="1:9" x14ac:dyDescent="0.2">
      <c r="A2" s="632" t="s">
        <v>117</v>
      </c>
      <c r="B2" s="632"/>
      <c r="C2" s="632"/>
      <c r="D2" s="632"/>
      <c r="E2" s="632"/>
      <c r="F2" s="632"/>
      <c r="G2" s="632"/>
      <c r="H2" s="632"/>
      <c r="I2" s="133"/>
    </row>
    <row r="3" spans="1:9" ht="6.75" customHeight="1" x14ac:dyDescent="0.2">
      <c r="A3" s="132"/>
      <c r="B3" s="132"/>
      <c r="C3" s="132"/>
      <c r="D3" s="132"/>
      <c r="E3" s="132"/>
      <c r="F3" s="132"/>
      <c r="G3" s="132"/>
      <c r="H3" s="133"/>
      <c r="I3" s="133"/>
    </row>
    <row r="4" spans="1:9" ht="15.75" customHeight="1" thickBot="1" x14ac:dyDescent="0.25">
      <c r="A4" s="633" t="s">
        <v>86</v>
      </c>
      <c r="B4" s="633"/>
      <c r="C4" s="633"/>
      <c r="D4" s="633"/>
      <c r="E4" s="633"/>
      <c r="F4" s="633"/>
      <c r="G4" s="633"/>
      <c r="H4" s="633"/>
      <c r="I4" s="133"/>
    </row>
    <row r="5" spans="1:9" ht="15" customHeight="1" x14ac:dyDescent="0.2">
      <c r="A5" s="596" t="s">
        <v>0</v>
      </c>
      <c r="B5" s="598" t="s">
        <v>1</v>
      </c>
      <c r="C5" s="600" t="s">
        <v>2</v>
      </c>
      <c r="D5" s="596" t="s">
        <v>3</v>
      </c>
      <c r="E5" s="602"/>
      <c r="F5" s="602"/>
      <c r="G5" s="603"/>
      <c r="H5" s="600" t="s">
        <v>116</v>
      </c>
      <c r="I5" s="600" t="s">
        <v>168</v>
      </c>
    </row>
    <row r="6" spans="1:9" ht="15" customHeight="1" thickBot="1" x14ac:dyDescent="0.25">
      <c r="A6" s="597"/>
      <c r="B6" s="599"/>
      <c r="C6" s="601"/>
      <c r="D6" s="3" t="s">
        <v>4</v>
      </c>
      <c r="E6" s="4" t="s">
        <v>5</v>
      </c>
      <c r="F6" s="5" t="s">
        <v>6</v>
      </c>
      <c r="G6" s="6" t="s">
        <v>28</v>
      </c>
      <c r="H6" s="616"/>
      <c r="I6" s="616"/>
    </row>
    <row r="7" spans="1:9" ht="200.25" customHeight="1" thickBot="1" x14ac:dyDescent="0.25">
      <c r="A7" s="566" t="s">
        <v>114</v>
      </c>
      <c r="B7" s="604" t="s">
        <v>7</v>
      </c>
      <c r="C7" s="7" t="s">
        <v>29</v>
      </c>
      <c r="D7" s="8" t="s">
        <v>119</v>
      </c>
      <c r="E7" s="9"/>
      <c r="F7" s="10"/>
      <c r="G7" s="11"/>
      <c r="H7" s="7" t="s">
        <v>127</v>
      </c>
      <c r="I7" s="134" t="s">
        <v>169</v>
      </c>
    </row>
    <row r="8" spans="1:9" ht="69" customHeight="1" thickBot="1" x14ac:dyDescent="0.25">
      <c r="A8" s="607"/>
      <c r="B8" s="605"/>
      <c r="C8" s="12" t="s">
        <v>30</v>
      </c>
      <c r="D8" s="13" t="s">
        <v>119</v>
      </c>
      <c r="E8" s="14"/>
      <c r="F8" s="15"/>
      <c r="G8" s="16"/>
      <c r="H8" s="7" t="s">
        <v>121</v>
      </c>
      <c r="I8" s="134" t="s">
        <v>169</v>
      </c>
    </row>
    <row r="9" spans="1:9" ht="99" customHeight="1" thickBot="1" x14ac:dyDescent="0.25">
      <c r="A9" s="607"/>
      <c r="B9" s="605"/>
      <c r="C9" s="12" t="s">
        <v>31</v>
      </c>
      <c r="D9" s="13"/>
      <c r="E9" s="14"/>
      <c r="F9" s="15" t="s">
        <v>119</v>
      </c>
      <c r="G9" s="16"/>
      <c r="H9" s="7" t="s">
        <v>122</v>
      </c>
      <c r="I9" s="134" t="s">
        <v>169</v>
      </c>
    </row>
    <row r="10" spans="1:9" ht="135" customHeight="1" thickBot="1" x14ac:dyDescent="0.25">
      <c r="A10" s="607"/>
      <c r="B10" s="605"/>
      <c r="C10" s="17" t="s">
        <v>32</v>
      </c>
      <c r="D10" s="13" t="s">
        <v>119</v>
      </c>
      <c r="E10" s="14"/>
      <c r="F10" s="15"/>
      <c r="G10" s="16"/>
      <c r="H10" s="7" t="s">
        <v>120</v>
      </c>
      <c r="I10" s="136" t="s">
        <v>169</v>
      </c>
    </row>
    <row r="11" spans="1:9" ht="51.75" thickBot="1" x14ac:dyDescent="0.25">
      <c r="A11" s="607"/>
      <c r="B11" s="606"/>
      <c r="C11" s="18" t="s">
        <v>87</v>
      </c>
      <c r="D11" s="19" t="s">
        <v>119</v>
      </c>
      <c r="E11" s="20"/>
      <c r="F11" s="21"/>
      <c r="G11" s="22"/>
      <c r="H11" s="7" t="s">
        <v>123</v>
      </c>
      <c r="I11" s="136" t="s">
        <v>170</v>
      </c>
    </row>
    <row r="12" spans="1:9" ht="99" customHeight="1" thickBot="1" x14ac:dyDescent="0.25">
      <c r="A12" s="607" t="s">
        <v>156</v>
      </c>
      <c r="B12" s="566" t="s">
        <v>8</v>
      </c>
      <c r="C12" s="127" t="s">
        <v>55</v>
      </c>
      <c r="D12" s="8" t="s">
        <v>119</v>
      </c>
      <c r="E12" s="9"/>
      <c r="F12" s="10"/>
      <c r="G12" s="11"/>
      <c r="H12" s="7" t="s">
        <v>144</v>
      </c>
      <c r="I12" s="136" t="s">
        <v>171</v>
      </c>
    </row>
    <row r="13" spans="1:9" ht="60" customHeight="1" thickBot="1" x14ac:dyDescent="0.25">
      <c r="A13" s="607"/>
      <c r="B13" s="607"/>
      <c r="C13" s="12" t="s">
        <v>33</v>
      </c>
      <c r="D13" s="13" t="s">
        <v>119</v>
      </c>
      <c r="E13" s="14"/>
      <c r="F13" s="15"/>
      <c r="G13" s="16"/>
      <c r="H13" s="12" t="s">
        <v>124</v>
      </c>
      <c r="I13" s="135" t="s">
        <v>172</v>
      </c>
    </row>
    <row r="14" spans="1:9" ht="63.75" customHeight="1" x14ac:dyDescent="0.2">
      <c r="A14" s="607"/>
      <c r="B14" s="607"/>
      <c r="C14" s="12" t="s">
        <v>159</v>
      </c>
      <c r="D14" s="13" t="s">
        <v>119</v>
      </c>
      <c r="E14" s="14"/>
      <c r="F14" s="15"/>
      <c r="G14" s="16"/>
      <c r="H14" s="629" t="s">
        <v>125</v>
      </c>
      <c r="I14" s="135" t="s">
        <v>174</v>
      </c>
    </row>
    <row r="15" spans="1:9" ht="15" customHeight="1" x14ac:dyDescent="0.2">
      <c r="A15" s="607"/>
      <c r="B15" s="607"/>
      <c r="C15" s="24" t="s">
        <v>56</v>
      </c>
      <c r="D15" s="13" t="s">
        <v>119</v>
      </c>
      <c r="E15" s="14"/>
      <c r="F15" s="15"/>
      <c r="G15" s="16"/>
      <c r="H15" s="630"/>
      <c r="I15" s="618" t="s">
        <v>173</v>
      </c>
    </row>
    <row r="16" spans="1:9" ht="15" customHeight="1" x14ac:dyDescent="0.2">
      <c r="A16" s="607"/>
      <c r="B16" s="607"/>
      <c r="C16" s="24" t="s">
        <v>57</v>
      </c>
      <c r="D16" s="13" t="s">
        <v>119</v>
      </c>
      <c r="E16" s="14"/>
      <c r="F16" s="15"/>
      <c r="G16" s="16"/>
      <c r="H16" s="630"/>
      <c r="I16" s="618"/>
    </row>
    <row r="17" spans="1:9" ht="15" customHeight="1" x14ac:dyDescent="0.2">
      <c r="A17" s="607"/>
      <c r="B17" s="607"/>
      <c r="C17" s="24" t="s">
        <v>58</v>
      </c>
      <c r="D17" s="13" t="s">
        <v>119</v>
      </c>
      <c r="E17" s="14"/>
      <c r="F17" s="15"/>
      <c r="G17" s="16"/>
      <c r="H17" s="630"/>
      <c r="I17" s="618"/>
    </row>
    <row r="18" spans="1:9" ht="15" customHeight="1" x14ac:dyDescent="0.2">
      <c r="A18" s="607"/>
      <c r="B18" s="607"/>
      <c r="C18" s="24" t="s">
        <v>59</v>
      </c>
      <c r="D18" s="13" t="s">
        <v>119</v>
      </c>
      <c r="E18" s="14"/>
      <c r="F18" s="15"/>
      <c r="G18" s="16"/>
      <c r="H18" s="630"/>
      <c r="I18" s="618"/>
    </row>
    <row r="19" spans="1:9" ht="191.25" customHeight="1" x14ac:dyDescent="0.2">
      <c r="A19" s="607"/>
      <c r="B19" s="607"/>
      <c r="C19" s="24" t="s">
        <v>60</v>
      </c>
      <c r="D19" s="13" t="s">
        <v>119</v>
      </c>
      <c r="E19" s="14"/>
      <c r="F19" s="15"/>
      <c r="G19" s="16"/>
      <c r="H19" s="122" t="s">
        <v>166</v>
      </c>
      <c r="I19" s="618"/>
    </row>
    <row r="20" spans="1:9" ht="45.75" customHeight="1" thickBot="1" x14ac:dyDescent="0.25">
      <c r="A20" s="607"/>
      <c r="B20" s="607"/>
      <c r="C20" s="24" t="s">
        <v>61</v>
      </c>
      <c r="D20" s="13" t="s">
        <v>119</v>
      </c>
      <c r="E20" s="14"/>
      <c r="F20" s="15"/>
      <c r="G20" s="16"/>
      <c r="H20" s="12" t="s">
        <v>126</v>
      </c>
      <c r="I20" s="618"/>
    </row>
    <row r="21" spans="1:9" ht="110.25" customHeight="1" thickBot="1" x14ac:dyDescent="0.25">
      <c r="A21" s="607"/>
      <c r="B21" s="567"/>
      <c r="C21" s="25" t="s">
        <v>62</v>
      </c>
      <c r="D21" s="26" t="s">
        <v>145</v>
      </c>
      <c r="E21" s="27"/>
      <c r="F21" s="28"/>
      <c r="G21" s="29"/>
      <c r="H21" s="7" t="s">
        <v>144</v>
      </c>
      <c r="I21" s="618"/>
    </row>
    <row r="22" spans="1:9" ht="184.5" customHeight="1" x14ac:dyDescent="0.2">
      <c r="A22" s="607" t="s">
        <v>157</v>
      </c>
      <c r="B22" s="566" t="s">
        <v>9</v>
      </c>
      <c r="C22" s="12" t="s">
        <v>34</v>
      </c>
      <c r="D22" s="8"/>
      <c r="E22" s="9"/>
      <c r="F22" s="10" t="s">
        <v>119</v>
      </c>
      <c r="G22" s="11"/>
      <c r="H22" s="107" t="s">
        <v>152</v>
      </c>
      <c r="I22" s="618" t="s">
        <v>169</v>
      </c>
    </row>
    <row r="23" spans="1:9" ht="93" customHeight="1" x14ac:dyDescent="0.2">
      <c r="A23" s="607"/>
      <c r="B23" s="607"/>
      <c r="C23" s="24" t="s">
        <v>63</v>
      </c>
      <c r="D23" s="13" t="s">
        <v>119</v>
      </c>
      <c r="E23" s="14"/>
      <c r="F23" s="15"/>
      <c r="G23" s="16"/>
      <c r="H23" s="107" t="s">
        <v>128</v>
      </c>
      <c r="I23" s="618"/>
    </row>
    <row r="24" spans="1:9" ht="15" customHeight="1" x14ac:dyDescent="0.2">
      <c r="A24" s="607"/>
      <c r="B24" s="607"/>
      <c r="C24" s="24" t="s">
        <v>64</v>
      </c>
      <c r="D24" s="13"/>
      <c r="E24" s="14" t="s">
        <v>119</v>
      </c>
      <c r="F24" s="15"/>
      <c r="G24" s="16"/>
      <c r="H24" s="107"/>
      <c r="I24" s="618"/>
    </row>
    <row r="25" spans="1:9" ht="15" customHeight="1" x14ac:dyDescent="0.2">
      <c r="A25" s="607"/>
      <c r="B25" s="607"/>
      <c r="C25" s="24" t="s">
        <v>65</v>
      </c>
      <c r="D25" s="13"/>
      <c r="E25" s="14" t="s">
        <v>119</v>
      </c>
      <c r="F25" s="15"/>
      <c r="G25" s="16"/>
      <c r="H25" s="107"/>
      <c r="I25" s="618"/>
    </row>
    <row r="26" spans="1:9" ht="15" customHeight="1" x14ac:dyDescent="0.2">
      <c r="A26" s="607"/>
      <c r="B26" s="607"/>
      <c r="C26" s="24" t="s">
        <v>66</v>
      </c>
      <c r="D26" s="13"/>
      <c r="E26" s="14" t="s">
        <v>119</v>
      </c>
      <c r="F26" s="15"/>
      <c r="G26" s="16"/>
      <c r="H26" s="107"/>
      <c r="I26" s="618"/>
    </row>
    <row r="27" spans="1:9" ht="81.75" customHeight="1" x14ac:dyDescent="0.2">
      <c r="A27" s="607"/>
      <c r="B27" s="607"/>
      <c r="C27" s="24" t="s">
        <v>67</v>
      </c>
      <c r="D27" s="13" t="s">
        <v>119</v>
      </c>
      <c r="E27" s="14"/>
      <c r="F27" s="15"/>
      <c r="G27" s="16"/>
      <c r="H27" s="107" t="s">
        <v>129</v>
      </c>
      <c r="I27" s="618"/>
    </row>
    <row r="28" spans="1:9" ht="88.5" customHeight="1" x14ac:dyDescent="0.2">
      <c r="A28" s="607"/>
      <c r="B28" s="607"/>
      <c r="C28" s="24" t="s">
        <v>68</v>
      </c>
      <c r="D28" s="13" t="s">
        <v>119</v>
      </c>
      <c r="E28" s="14"/>
      <c r="F28" s="15"/>
      <c r="G28" s="16"/>
      <c r="H28" s="107" t="s">
        <v>130</v>
      </c>
      <c r="I28" s="618"/>
    </row>
    <row r="29" spans="1:9" ht="68.25" customHeight="1" x14ac:dyDescent="0.2">
      <c r="A29" s="607"/>
      <c r="B29" s="607"/>
      <c r="C29" s="24" t="s">
        <v>69</v>
      </c>
      <c r="D29" s="13" t="s">
        <v>119</v>
      </c>
      <c r="E29" s="14"/>
      <c r="F29" s="15"/>
      <c r="G29" s="16"/>
      <c r="H29" s="107" t="s">
        <v>131</v>
      </c>
      <c r="I29" s="618"/>
    </row>
    <row r="30" spans="1:9" ht="51.75" thickBot="1" x14ac:dyDescent="0.25">
      <c r="A30" s="607"/>
      <c r="B30" s="567"/>
      <c r="C30" s="25" t="s">
        <v>70</v>
      </c>
      <c r="D30" s="30"/>
      <c r="E30" s="31" t="s">
        <v>119</v>
      </c>
      <c r="F30" s="32"/>
      <c r="G30" s="33"/>
      <c r="H30" s="107"/>
      <c r="I30" s="619"/>
    </row>
    <row r="31" spans="1:9" ht="84.75" customHeight="1" x14ac:dyDescent="0.2">
      <c r="A31" s="607" t="s">
        <v>190</v>
      </c>
      <c r="B31" s="564" t="s">
        <v>9</v>
      </c>
      <c r="C31" s="7" t="s">
        <v>35</v>
      </c>
      <c r="D31" s="8"/>
      <c r="E31" s="9"/>
      <c r="F31" s="10" t="s">
        <v>119</v>
      </c>
      <c r="G31" s="11"/>
      <c r="H31" s="7" t="s">
        <v>132</v>
      </c>
      <c r="I31" s="617" t="s">
        <v>175</v>
      </c>
    </row>
    <row r="32" spans="1:9" ht="96" customHeight="1" x14ac:dyDescent="0.2">
      <c r="A32" s="607"/>
      <c r="B32" s="568"/>
      <c r="C32" s="34" t="s">
        <v>63</v>
      </c>
      <c r="D32" s="13" t="s">
        <v>119</v>
      </c>
      <c r="E32" s="14"/>
      <c r="F32" s="15"/>
      <c r="G32" s="16"/>
      <c r="H32" s="107" t="s">
        <v>133</v>
      </c>
      <c r="I32" s="618"/>
    </row>
    <row r="33" spans="1:9" ht="15" customHeight="1" x14ac:dyDescent="0.2">
      <c r="A33" s="607"/>
      <c r="B33" s="568"/>
      <c r="C33" s="24" t="s">
        <v>64</v>
      </c>
      <c r="D33" s="13"/>
      <c r="E33" s="14" t="s">
        <v>119</v>
      </c>
      <c r="F33" s="15"/>
      <c r="G33" s="16"/>
      <c r="H33" s="96"/>
      <c r="I33" s="618"/>
    </row>
    <row r="34" spans="1:9" ht="15" customHeight="1" x14ac:dyDescent="0.2">
      <c r="A34" s="607"/>
      <c r="B34" s="568"/>
      <c r="C34" s="24" t="s">
        <v>65</v>
      </c>
      <c r="D34" s="13"/>
      <c r="E34" s="14" t="s">
        <v>119</v>
      </c>
      <c r="F34" s="15"/>
      <c r="G34" s="16"/>
      <c r="H34" s="96"/>
      <c r="I34" s="618"/>
    </row>
    <row r="35" spans="1:9" ht="15" customHeight="1" x14ac:dyDescent="0.2">
      <c r="A35" s="607"/>
      <c r="B35" s="568"/>
      <c r="C35" s="24" t="s">
        <v>66</v>
      </c>
      <c r="D35" s="13"/>
      <c r="E35" s="14" t="s">
        <v>119</v>
      </c>
      <c r="F35" s="15"/>
      <c r="G35" s="16"/>
      <c r="H35" s="96"/>
      <c r="I35" s="618"/>
    </row>
    <row r="36" spans="1:9" ht="15" customHeight="1" x14ac:dyDescent="0.2">
      <c r="A36" s="607"/>
      <c r="B36" s="568"/>
      <c r="C36" s="24" t="s">
        <v>71</v>
      </c>
      <c r="D36" s="13"/>
      <c r="E36" s="14" t="s">
        <v>119</v>
      </c>
      <c r="F36" s="15"/>
      <c r="G36" s="16"/>
      <c r="H36" s="96"/>
      <c r="I36" s="618"/>
    </row>
    <row r="37" spans="1:9" ht="15" customHeight="1" x14ac:dyDescent="0.2">
      <c r="A37" s="607"/>
      <c r="B37" s="568"/>
      <c r="C37" s="24" t="s">
        <v>68</v>
      </c>
      <c r="D37" s="13"/>
      <c r="E37" s="14" t="s">
        <v>119</v>
      </c>
      <c r="F37" s="15"/>
      <c r="G37" s="16"/>
      <c r="H37" s="96"/>
      <c r="I37" s="618"/>
    </row>
    <row r="38" spans="1:9" ht="15" customHeight="1" x14ac:dyDescent="0.2">
      <c r="A38" s="607"/>
      <c r="B38" s="568"/>
      <c r="C38" s="24" t="s">
        <v>69</v>
      </c>
      <c r="D38" s="13"/>
      <c r="E38" s="14" t="s">
        <v>119</v>
      </c>
      <c r="F38" s="15"/>
      <c r="G38" s="16"/>
      <c r="H38" s="96"/>
      <c r="I38" s="618"/>
    </row>
    <row r="39" spans="1:9" ht="93" customHeight="1" thickBot="1" x14ac:dyDescent="0.25">
      <c r="A39" s="607"/>
      <c r="B39" s="568"/>
      <c r="C39" s="35" t="s">
        <v>72</v>
      </c>
      <c r="D39" s="30" t="s">
        <v>119</v>
      </c>
      <c r="E39" s="31"/>
      <c r="F39" s="32"/>
      <c r="G39" s="33"/>
      <c r="H39" s="107" t="s">
        <v>134</v>
      </c>
      <c r="I39" s="618"/>
    </row>
    <row r="40" spans="1:9" ht="95.25" customHeight="1" thickBot="1" x14ac:dyDescent="0.25">
      <c r="A40" s="607"/>
      <c r="B40" s="566" t="s">
        <v>14</v>
      </c>
      <c r="C40" s="7" t="s">
        <v>36</v>
      </c>
      <c r="D40" s="8" t="s">
        <v>119</v>
      </c>
      <c r="E40" s="9"/>
      <c r="F40" s="10"/>
      <c r="G40" s="11"/>
      <c r="H40" s="7" t="s">
        <v>167</v>
      </c>
      <c r="I40" s="134" t="s">
        <v>176</v>
      </c>
    </row>
    <row r="41" spans="1:9" ht="29.25" customHeight="1" thickBot="1" x14ac:dyDescent="0.25">
      <c r="A41" s="607"/>
      <c r="B41" s="567"/>
      <c r="C41" s="18" t="s">
        <v>37</v>
      </c>
      <c r="D41" s="26"/>
      <c r="E41" s="27" t="s">
        <v>119</v>
      </c>
      <c r="F41" s="28"/>
      <c r="G41" s="29"/>
      <c r="H41" s="95"/>
      <c r="I41" s="134" t="s">
        <v>174</v>
      </c>
    </row>
    <row r="42" spans="1:9" ht="101.25" customHeight="1" thickBot="1" x14ac:dyDescent="0.25">
      <c r="A42" s="607"/>
      <c r="B42" s="607" t="s">
        <v>14</v>
      </c>
      <c r="C42" s="88" t="s">
        <v>38</v>
      </c>
      <c r="D42" s="89" t="s">
        <v>119</v>
      </c>
      <c r="E42" s="90"/>
      <c r="F42" s="91"/>
      <c r="G42" s="92"/>
      <c r="H42" s="107" t="s">
        <v>163</v>
      </c>
      <c r="I42" s="134" t="s">
        <v>174</v>
      </c>
    </row>
    <row r="43" spans="1:9" ht="54" customHeight="1" x14ac:dyDescent="0.2">
      <c r="A43" s="607"/>
      <c r="B43" s="607"/>
      <c r="C43" s="17" t="s">
        <v>39</v>
      </c>
      <c r="D43" s="13"/>
      <c r="E43" s="14" t="s">
        <v>119</v>
      </c>
      <c r="F43" s="15"/>
      <c r="G43" s="16"/>
      <c r="H43" s="94"/>
      <c r="I43" s="135" t="s">
        <v>177</v>
      </c>
    </row>
    <row r="44" spans="1:9" ht="67.5" customHeight="1" thickBot="1" x14ac:dyDescent="0.25">
      <c r="A44" s="607"/>
      <c r="B44" s="567"/>
      <c r="C44" s="18" t="s">
        <v>40</v>
      </c>
      <c r="D44" s="26" t="s">
        <v>119</v>
      </c>
      <c r="E44" s="27"/>
      <c r="F44" s="28"/>
      <c r="G44" s="29"/>
      <c r="H44" s="107" t="s">
        <v>163</v>
      </c>
      <c r="I44" s="136" t="s">
        <v>174</v>
      </c>
    </row>
    <row r="45" spans="1:9" ht="114" customHeight="1" thickBot="1" x14ac:dyDescent="0.25">
      <c r="A45" s="607" t="s">
        <v>158</v>
      </c>
      <c r="B45" s="140" t="s">
        <v>10</v>
      </c>
      <c r="C45" s="88" t="s">
        <v>42</v>
      </c>
      <c r="D45" s="89" t="s">
        <v>119</v>
      </c>
      <c r="E45" s="90"/>
      <c r="F45" s="91"/>
      <c r="G45" s="92"/>
      <c r="H45" s="107" t="s">
        <v>135</v>
      </c>
      <c r="I45" s="135" t="s">
        <v>180</v>
      </c>
    </row>
    <row r="46" spans="1:9" ht="181.5" customHeight="1" x14ac:dyDescent="0.2">
      <c r="A46" s="607"/>
      <c r="B46" s="140" t="s">
        <v>10</v>
      </c>
      <c r="C46" s="12" t="s">
        <v>88</v>
      </c>
      <c r="D46" s="13" t="s">
        <v>119</v>
      </c>
      <c r="E46" s="14"/>
      <c r="F46" s="15"/>
      <c r="G46" s="16"/>
      <c r="H46" s="107" t="s">
        <v>136</v>
      </c>
      <c r="I46" s="618" t="s">
        <v>175</v>
      </c>
    </row>
    <row r="47" spans="1:9" ht="15" customHeight="1" x14ac:dyDescent="0.2">
      <c r="A47" s="607"/>
      <c r="B47" s="141"/>
      <c r="C47" s="24" t="s">
        <v>73</v>
      </c>
      <c r="D47" s="13"/>
      <c r="E47" s="14" t="s">
        <v>119</v>
      </c>
      <c r="F47" s="15"/>
      <c r="G47" s="16"/>
      <c r="H47" s="96"/>
      <c r="I47" s="618"/>
    </row>
    <row r="48" spans="1:9" ht="211.5" customHeight="1" x14ac:dyDescent="0.2">
      <c r="A48" s="607"/>
      <c r="B48" s="141"/>
      <c r="C48" s="24" t="s">
        <v>74</v>
      </c>
      <c r="D48" s="13" t="s">
        <v>119</v>
      </c>
      <c r="E48" s="14"/>
      <c r="F48" s="15"/>
      <c r="G48" s="16"/>
      <c r="H48" s="107" t="s">
        <v>138</v>
      </c>
      <c r="I48" s="618"/>
    </row>
    <row r="49" spans="1:9" ht="208.5" customHeight="1" x14ac:dyDescent="0.2">
      <c r="A49" s="607"/>
      <c r="B49" s="141"/>
      <c r="C49" s="24" t="s">
        <v>75</v>
      </c>
      <c r="D49" s="13" t="s">
        <v>119</v>
      </c>
      <c r="E49" s="14"/>
      <c r="F49" s="15"/>
      <c r="G49" s="16"/>
      <c r="H49" s="107" t="s">
        <v>138</v>
      </c>
      <c r="I49" s="618"/>
    </row>
    <row r="50" spans="1:9" ht="101.25" customHeight="1" x14ac:dyDescent="0.2">
      <c r="A50" s="607"/>
      <c r="B50" s="141"/>
      <c r="C50" s="24" t="s">
        <v>76</v>
      </c>
      <c r="D50" s="13"/>
      <c r="E50" s="14"/>
      <c r="F50" s="15"/>
      <c r="G50" s="16" t="s">
        <v>119</v>
      </c>
      <c r="H50" s="96"/>
      <c r="I50" s="618"/>
    </row>
    <row r="51" spans="1:9" ht="206.25" customHeight="1" thickBot="1" x14ac:dyDescent="0.25">
      <c r="A51" s="130" t="s">
        <v>155</v>
      </c>
      <c r="B51" s="142"/>
      <c r="C51" s="35" t="s">
        <v>77</v>
      </c>
      <c r="D51" s="26" t="s">
        <v>119</v>
      </c>
      <c r="E51" s="27"/>
      <c r="F51" s="28"/>
      <c r="G51" s="29"/>
      <c r="H51" s="107" t="s">
        <v>138</v>
      </c>
      <c r="I51" s="618"/>
    </row>
    <row r="52" spans="1:9" ht="242.25" customHeight="1" thickBot="1" x14ac:dyDescent="0.25">
      <c r="A52" s="130" t="s">
        <v>155</v>
      </c>
      <c r="B52" s="36" t="s">
        <v>11</v>
      </c>
      <c r="C52" s="37" t="s">
        <v>41</v>
      </c>
      <c r="D52" s="108" t="s">
        <v>119</v>
      </c>
      <c r="E52" s="38"/>
      <c r="F52" s="38"/>
      <c r="G52" s="39"/>
      <c r="H52" s="107" t="s">
        <v>138</v>
      </c>
      <c r="I52" s="619"/>
    </row>
    <row r="53" spans="1:9" ht="121.5" customHeight="1" thickBot="1" x14ac:dyDescent="0.25">
      <c r="A53" s="131"/>
      <c r="B53" s="40" t="s">
        <v>12</v>
      </c>
      <c r="C53" s="41" t="s">
        <v>43</v>
      </c>
      <c r="D53" s="42" t="s">
        <v>119</v>
      </c>
      <c r="E53" s="43"/>
      <c r="F53" s="43"/>
      <c r="G53" s="44"/>
      <c r="H53" s="107" t="s">
        <v>137</v>
      </c>
      <c r="I53" s="135" t="s">
        <v>174</v>
      </c>
    </row>
    <row r="54" spans="1:9" ht="58.5" customHeight="1" thickBot="1" x14ac:dyDescent="0.25">
      <c r="A54" s="611" t="s">
        <v>13</v>
      </c>
      <c r="B54" s="612" t="s">
        <v>7</v>
      </c>
      <c r="C54" s="7" t="s">
        <v>89</v>
      </c>
      <c r="D54" s="8" t="s">
        <v>119</v>
      </c>
      <c r="E54" s="9"/>
      <c r="F54" s="10"/>
      <c r="G54" s="11"/>
      <c r="H54" s="107" t="s">
        <v>139</v>
      </c>
      <c r="I54" s="136" t="s">
        <v>179</v>
      </c>
    </row>
    <row r="55" spans="1:9" ht="39" thickBot="1" x14ac:dyDescent="0.25">
      <c r="A55" s="575"/>
      <c r="B55" s="613"/>
      <c r="C55" s="12" t="s">
        <v>78</v>
      </c>
      <c r="D55" s="13"/>
      <c r="E55" s="14" t="s">
        <v>119</v>
      </c>
      <c r="F55" s="15"/>
      <c r="G55" s="16"/>
      <c r="H55" s="93"/>
      <c r="I55" s="136" t="s">
        <v>178</v>
      </c>
    </row>
    <row r="56" spans="1:9" ht="81" customHeight="1" thickBot="1" x14ac:dyDescent="0.25">
      <c r="A56" s="575"/>
      <c r="B56" s="614"/>
      <c r="C56" s="18" t="s">
        <v>79</v>
      </c>
      <c r="D56" s="26" t="s">
        <v>119</v>
      </c>
      <c r="E56" s="27"/>
      <c r="F56" s="28"/>
      <c r="G56" s="29"/>
      <c r="H56" s="107" t="s">
        <v>140</v>
      </c>
      <c r="I56" s="143" t="s">
        <v>170</v>
      </c>
    </row>
    <row r="57" spans="1:9" ht="50.25" customHeight="1" x14ac:dyDescent="0.2">
      <c r="A57" s="575"/>
      <c r="B57" s="612" t="s">
        <v>8</v>
      </c>
      <c r="C57" s="7" t="s">
        <v>115</v>
      </c>
      <c r="D57" s="8"/>
      <c r="E57" s="9"/>
      <c r="F57" s="10"/>
      <c r="G57" s="11" t="s">
        <v>119</v>
      </c>
      <c r="H57" s="611" t="s">
        <v>164</v>
      </c>
      <c r="I57" s="617" t="s">
        <v>181</v>
      </c>
    </row>
    <row r="58" spans="1:9" ht="50.25" customHeight="1" x14ac:dyDescent="0.2">
      <c r="A58" s="575"/>
      <c r="B58" s="613"/>
      <c r="C58" s="12" t="s">
        <v>44</v>
      </c>
      <c r="D58" s="13"/>
      <c r="E58" s="14"/>
      <c r="F58" s="15"/>
      <c r="G58" s="16" t="s">
        <v>119</v>
      </c>
      <c r="H58" s="575"/>
      <c r="I58" s="618"/>
    </row>
    <row r="59" spans="1:9" ht="50.25" customHeight="1" x14ac:dyDescent="0.2">
      <c r="A59" s="575"/>
      <c r="B59" s="613"/>
      <c r="C59" s="12" t="s">
        <v>45</v>
      </c>
      <c r="D59" s="13"/>
      <c r="E59" s="14"/>
      <c r="F59" s="15"/>
      <c r="G59" s="16" t="s">
        <v>119</v>
      </c>
      <c r="H59" s="575"/>
      <c r="I59" s="618"/>
    </row>
    <row r="60" spans="1:9" ht="50.25" customHeight="1" x14ac:dyDescent="0.2">
      <c r="A60" s="575"/>
      <c r="B60" s="613"/>
      <c r="C60" s="17" t="s">
        <v>46</v>
      </c>
      <c r="D60" s="13"/>
      <c r="E60" s="14"/>
      <c r="F60" s="15"/>
      <c r="G60" s="16" t="s">
        <v>119</v>
      </c>
      <c r="H60" s="575"/>
      <c r="I60" s="618"/>
    </row>
    <row r="61" spans="1:9" ht="50.25" customHeight="1" thickBot="1" x14ac:dyDescent="0.25">
      <c r="A61" s="575"/>
      <c r="B61" s="614"/>
      <c r="C61" s="18" t="s">
        <v>80</v>
      </c>
      <c r="D61" s="26"/>
      <c r="E61" s="27"/>
      <c r="F61" s="28"/>
      <c r="G61" s="29" t="s">
        <v>119</v>
      </c>
      <c r="H61" s="576"/>
      <c r="I61" s="618"/>
    </row>
    <row r="62" spans="1:9" ht="51.75" thickBot="1" x14ac:dyDescent="0.25">
      <c r="A62" s="575"/>
      <c r="B62" s="40" t="s">
        <v>9</v>
      </c>
      <c r="C62" s="45" t="s">
        <v>90</v>
      </c>
      <c r="D62" s="46"/>
      <c r="E62" s="110" t="s">
        <v>119</v>
      </c>
      <c r="F62" s="47"/>
      <c r="G62" s="48"/>
      <c r="H62" s="99"/>
      <c r="I62" s="138"/>
    </row>
    <row r="63" spans="1:9" ht="90" thickBot="1" x14ac:dyDescent="0.25">
      <c r="A63" s="575"/>
      <c r="B63" s="40" t="s">
        <v>14</v>
      </c>
      <c r="C63" s="37" t="s">
        <v>91</v>
      </c>
      <c r="D63" s="42" t="s">
        <v>119</v>
      </c>
      <c r="E63" s="43"/>
      <c r="F63" s="43"/>
      <c r="G63" s="44"/>
      <c r="H63" s="107" t="s">
        <v>146</v>
      </c>
      <c r="I63" s="139"/>
    </row>
    <row r="64" spans="1:9" ht="58.5" customHeight="1" thickBot="1" x14ac:dyDescent="0.25">
      <c r="A64" s="575"/>
      <c r="B64" s="40" t="s">
        <v>10</v>
      </c>
      <c r="C64" s="49" t="s">
        <v>47</v>
      </c>
      <c r="D64" s="42" t="s">
        <v>119</v>
      </c>
      <c r="E64" s="43"/>
      <c r="F64" s="43"/>
      <c r="G64" s="44"/>
      <c r="H64" s="107" t="s">
        <v>161</v>
      </c>
      <c r="I64" s="134" t="s">
        <v>182</v>
      </c>
    </row>
    <row r="65" spans="1:9" ht="186" customHeight="1" thickBot="1" x14ac:dyDescent="0.25">
      <c r="A65" s="575"/>
      <c r="B65" s="126" t="s">
        <v>11</v>
      </c>
      <c r="C65" s="51" t="s">
        <v>48</v>
      </c>
      <c r="D65" s="52" t="s">
        <v>119</v>
      </c>
      <c r="E65" s="53"/>
      <c r="F65" s="53"/>
      <c r="G65" s="54"/>
      <c r="H65" s="51" t="s">
        <v>165</v>
      </c>
      <c r="I65" s="139" t="s">
        <v>187</v>
      </c>
    </row>
    <row r="66" spans="1:9" ht="45.75" customHeight="1" thickBot="1" x14ac:dyDescent="0.25">
      <c r="A66" s="575"/>
      <c r="B66" s="564" t="s">
        <v>12</v>
      </c>
      <c r="C66" s="55" t="s">
        <v>49</v>
      </c>
      <c r="D66" s="56" t="s">
        <v>119</v>
      </c>
      <c r="E66" s="57"/>
      <c r="F66" s="58"/>
      <c r="G66" s="59"/>
      <c r="H66" s="55" t="s">
        <v>150</v>
      </c>
      <c r="I66" s="134" t="s">
        <v>175</v>
      </c>
    </row>
    <row r="67" spans="1:9" ht="141" thickBot="1" x14ac:dyDescent="0.25">
      <c r="A67" s="575"/>
      <c r="B67" s="565"/>
      <c r="C67" s="60" t="s">
        <v>92</v>
      </c>
      <c r="D67" s="119" t="s">
        <v>119</v>
      </c>
      <c r="E67" s="115"/>
      <c r="F67" s="62"/>
      <c r="G67" s="63"/>
      <c r="H67" s="107" t="s">
        <v>136</v>
      </c>
      <c r="I67" s="135" t="s">
        <v>175</v>
      </c>
    </row>
    <row r="68" spans="1:9" ht="98.25" customHeight="1" thickBot="1" x14ac:dyDescent="0.25">
      <c r="A68" s="575" t="s">
        <v>13</v>
      </c>
      <c r="B68" s="566" t="s">
        <v>15</v>
      </c>
      <c r="C68" s="55" t="s">
        <v>50</v>
      </c>
      <c r="D68" s="56" t="s">
        <v>119</v>
      </c>
      <c r="E68" s="57"/>
      <c r="F68" s="58"/>
      <c r="G68" s="59"/>
      <c r="H68" s="55" t="s">
        <v>141</v>
      </c>
      <c r="I68" s="134" t="s">
        <v>170</v>
      </c>
    </row>
    <row r="69" spans="1:9" ht="96" customHeight="1" thickBot="1" x14ac:dyDescent="0.25">
      <c r="A69" s="575"/>
      <c r="B69" s="567"/>
      <c r="C69" s="60" t="s">
        <v>51</v>
      </c>
      <c r="D69" s="114" t="s">
        <v>119</v>
      </c>
      <c r="E69" s="62"/>
      <c r="F69" s="62"/>
      <c r="G69" s="63"/>
      <c r="H69" s="55" t="s">
        <v>142</v>
      </c>
      <c r="I69" s="134" t="s">
        <v>170</v>
      </c>
    </row>
    <row r="70" spans="1:9" ht="90" thickBot="1" x14ac:dyDescent="0.25">
      <c r="A70" s="575"/>
      <c r="B70" s="40" t="s">
        <v>16</v>
      </c>
      <c r="C70" s="41" t="s">
        <v>52</v>
      </c>
      <c r="D70" s="111"/>
      <c r="E70" s="110" t="s">
        <v>119</v>
      </c>
      <c r="F70" s="47"/>
      <c r="G70" s="48"/>
      <c r="H70" s="98"/>
      <c r="I70" s="134" t="s">
        <v>174</v>
      </c>
    </row>
    <row r="71" spans="1:9" ht="52.5" customHeight="1" thickBot="1" x14ac:dyDescent="0.25">
      <c r="A71" s="575"/>
      <c r="B71" s="568" t="s">
        <v>17</v>
      </c>
      <c r="C71" s="127" t="s">
        <v>93</v>
      </c>
      <c r="D71" s="52"/>
      <c r="E71" s="53" t="s">
        <v>119</v>
      </c>
      <c r="F71" s="75"/>
      <c r="G71" s="54"/>
      <c r="H71" s="100"/>
      <c r="I71" s="135" t="s">
        <v>184</v>
      </c>
    </row>
    <row r="72" spans="1:9" ht="33" customHeight="1" thickBot="1" x14ac:dyDescent="0.25">
      <c r="A72" s="575"/>
      <c r="B72" s="568"/>
      <c r="C72" s="60" t="s">
        <v>94</v>
      </c>
      <c r="D72" s="61"/>
      <c r="E72" s="109" t="s">
        <v>119</v>
      </c>
      <c r="F72" s="62"/>
      <c r="G72" s="63"/>
      <c r="H72" s="101"/>
      <c r="I72" s="134" t="s">
        <v>186</v>
      </c>
    </row>
    <row r="73" spans="1:9" ht="57" customHeight="1" thickBot="1" x14ac:dyDescent="0.25">
      <c r="A73" s="575"/>
      <c r="B73" s="564" t="s">
        <v>18</v>
      </c>
      <c r="C73" s="55" t="s">
        <v>53</v>
      </c>
      <c r="D73" s="56"/>
      <c r="E73" s="57" t="s">
        <v>119</v>
      </c>
      <c r="F73" s="58"/>
      <c r="G73" s="59"/>
      <c r="H73" s="100"/>
      <c r="I73" s="620" t="s">
        <v>186</v>
      </c>
    </row>
    <row r="74" spans="1:9" ht="93.75" customHeight="1" thickBot="1" x14ac:dyDescent="0.25">
      <c r="A74" s="576"/>
      <c r="B74" s="565"/>
      <c r="C74" s="60" t="s">
        <v>54</v>
      </c>
      <c r="D74" s="114"/>
      <c r="E74" s="115" t="s">
        <v>119</v>
      </c>
      <c r="F74" s="62"/>
      <c r="G74" s="63"/>
      <c r="H74" s="101"/>
      <c r="I74" s="620"/>
    </row>
    <row r="75" spans="1:9" ht="114.75" x14ac:dyDescent="0.2">
      <c r="A75" s="569" t="s">
        <v>81</v>
      </c>
      <c r="B75" s="570"/>
      <c r="C75" s="55" t="s">
        <v>95</v>
      </c>
      <c r="D75" s="56"/>
      <c r="E75" s="57" t="s">
        <v>119</v>
      </c>
      <c r="F75" s="58"/>
      <c r="G75" s="59"/>
      <c r="H75" s="100"/>
      <c r="I75" s="617" t="s">
        <v>184</v>
      </c>
    </row>
    <row r="76" spans="1:9" ht="89.25" x14ac:dyDescent="0.2">
      <c r="A76" s="571"/>
      <c r="B76" s="572"/>
      <c r="C76" s="65" t="s">
        <v>96</v>
      </c>
      <c r="D76" s="66"/>
      <c r="E76" s="116" t="s">
        <v>119</v>
      </c>
      <c r="F76" s="67"/>
      <c r="G76" s="68"/>
      <c r="H76" s="102"/>
      <c r="I76" s="618"/>
    </row>
    <row r="77" spans="1:9" ht="90" thickBot="1" x14ac:dyDescent="0.25">
      <c r="A77" s="573"/>
      <c r="B77" s="574"/>
      <c r="C77" s="69" t="s">
        <v>97</v>
      </c>
      <c r="D77" s="70"/>
      <c r="E77" s="112" t="s">
        <v>119</v>
      </c>
      <c r="F77" s="71"/>
      <c r="G77" s="72"/>
      <c r="H77" s="103"/>
      <c r="I77" s="618"/>
    </row>
    <row r="78" spans="1:9" ht="83.25" customHeight="1" thickBot="1" x14ac:dyDescent="0.25">
      <c r="A78" s="579" t="s">
        <v>19</v>
      </c>
      <c r="B78" s="580"/>
      <c r="C78" s="73" t="s">
        <v>98</v>
      </c>
      <c r="D78" s="52" t="s">
        <v>119</v>
      </c>
      <c r="E78" s="53"/>
      <c r="F78" s="53"/>
      <c r="G78" s="54"/>
      <c r="H78" s="107" t="s">
        <v>160</v>
      </c>
      <c r="I78" s="134" t="s">
        <v>175</v>
      </c>
    </row>
    <row r="79" spans="1:9" ht="87.75" customHeight="1" thickBot="1" x14ac:dyDescent="0.25">
      <c r="A79" s="627" t="s">
        <v>20</v>
      </c>
      <c r="B79" s="628"/>
      <c r="C79" s="55" t="s">
        <v>99</v>
      </c>
      <c r="D79" s="56"/>
      <c r="E79" s="57"/>
      <c r="F79" s="58"/>
      <c r="G79" s="59" t="s">
        <v>119</v>
      </c>
      <c r="H79" s="549" t="s">
        <v>153</v>
      </c>
      <c r="I79" s="620" t="s">
        <v>184</v>
      </c>
    </row>
    <row r="80" spans="1:9" ht="77.25" thickBot="1" x14ac:dyDescent="0.25">
      <c r="A80" s="625"/>
      <c r="B80" s="626"/>
      <c r="C80" s="60" t="s">
        <v>100</v>
      </c>
      <c r="D80" s="61"/>
      <c r="E80" s="115"/>
      <c r="F80" s="62"/>
      <c r="G80" s="123" t="s">
        <v>119</v>
      </c>
      <c r="H80" s="550"/>
      <c r="I80" s="620"/>
    </row>
    <row r="81" spans="1:9" ht="128.25" thickBot="1" x14ac:dyDescent="0.25">
      <c r="A81" s="585" t="s">
        <v>21</v>
      </c>
      <c r="B81" s="586"/>
      <c r="C81" s="74" t="s">
        <v>101</v>
      </c>
      <c r="D81" s="46"/>
      <c r="E81" s="110" t="s">
        <v>119</v>
      </c>
      <c r="F81" s="47"/>
      <c r="G81" s="48"/>
      <c r="H81" s="104"/>
      <c r="I81" s="135" t="s">
        <v>186</v>
      </c>
    </row>
    <row r="82" spans="1:9" ht="90" thickBot="1" x14ac:dyDescent="0.25">
      <c r="A82" s="585" t="s">
        <v>22</v>
      </c>
      <c r="B82" s="586"/>
      <c r="C82" s="55" t="s">
        <v>102</v>
      </c>
      <c r="D82" s="56" t="s">
        <v>119</v>
      </c>
      <c r="E82" s="57"/>
      <c r="F82" s="58"/>
      <c r="G82" s="59"/>
      <c r="H82" s="120" t="s">
        <v>151</v>
      </c>
      <c r="I82" s="617" t="s">
        <v>188</v>
      </c>
    </row>
    <row r="83" spans="1:9" ht="104.25" customHeight="1" thickBot="1" x14ac:dyDescent="0.25">
      <c r="A83" s="587"/>
      <c r="B83" s="588"/>
      <c r="C83" s="60" t="s">
        <v>103</v>
      </c>
      <c r="D83" s="114" t="s">
        <v>119</v>
      </c>
      <c r="E83" s="62"/>
      <c r="F83" s="62"/>
      <c r="G83" s="63"/>
      <c r="H83" s="37" t="s">
        <v>149</v>
      </c>
      <c r="I83" s="618"/>
    </row>
    <row r="84" spans="1:9" ht="143.25" customHeight="1" x14ac:dyDescent="0.2">
      <c r="A84" s="621" t="s">
        <v>23</v>
      </c>
      <c r="B84" s="622"/>
      <c r="C84" s="127" t="s">
        <v>104</v>
      </c>
      <c r="D84" s="52"/>
      <c r="E84" s="53"/>
      <c r="F84" s="75"/>
      <c r="G84" s="54" t="s">
        <v>119</v>
      </c>
      <c r="H84" s="549" t="s">
        <v>154</v>
      </c>
      <c r="I84" s="617" t="s">
        <v>185</v>
      </c>
    </row>
    <row r="85" spans="1:9" ht="129" customHeight="1" x14ac:dyDescent="0.2">
      <c r="A85" s="623"/>
      <c r="B85" s="624"/>
      <c r="C85" s="24" t="s">
        <v>111</v>
      </c>
      <c r="D85" s="66"/>
      <c r="E85" s="116"/>
      <c r="F85" s="67"/>
      <c r="G85" s="124" t="s">
        <v>119</v>
      </c>
      <c r="H85" s="551"/>
      <c r="I85" s="618"/>
    </row>
    <row r="86" spans="1:9" ht="63.75" x14ac:dyDescent="0.2">
      <c r="A86" s="623"/>
      <c r="B86" s="624"/>
      <c r="C86" s="24" t="s">
        <v>112</v>
      </c>
      <c r="D86" s="66"/>
      <c r="E86" s="116"/>
      <c r="F86" s="67"/>
      <c r="G86" s="124" t="s">
        <v>119</v>
      </c>
      <c r="H86" s="551"/>
      <c r="I86" s="618"/>
    </row>
    <row r="87" spans="1:9" ht="77.25" thickBot="1" x14ac:dyDescent="0.25">
      <c r="A87" s="625"/>
      <c r="B87" s="626"/>
      <c r="C87" s="24" t="s">
        <v>113</v>
      </c>
      <c r="D87" s="70"/>
      <c r="E87" s="112"/>
      <c r="F87" s="71"/>
      <c r="G87" s="125" t="s">
        <v>119</v>
      </c>
      <c r="H87" s="550"/>
      <c r="I87" s="619"/>
    </row>
    <row r="88" spans="1:9" ht="115.5" thickBot="1" x14ac:dyDescent="0.25">
      <c r="A88" s="577" t="s">
        <v>24</v>
      </c>
      <c r="B88" s="578"/>
      <c r="C88" s="37" t="s">
        <v>105</v>
      </c>
      <c r="D88" s="111" t="s">
        <v>119</v>
      </c>
      <c r="E88" s="47"/>
      <c r="F88" s="110"/>
      <c r="G88" s="48"/>
      <c r="H88" s="98" t="s">
        <v>147</v>
      </c>
      <c r="I88" s="134" t="s">
        <v>185</v>
      </c>
    </row>
    <row r="89" spans="1:9" ht="61.5" customHeight="1" x14ac:dyDescent="0.2">
      <c r="A89" s="552" t="s">
        <v>25</v>
      </c>
      <c r="B89" s="553"/>
      <c r="C89" s="76" t="s">
        <v>106</v>
      </c>
      <c r="D89" s="77" t="s">
        <v>119</v>
      </c>
      <c r="E89" s="78"/>
      <c r="F89" s="79"/>
      <c r="G89" s="80"/>
      <c r="H89" s="105"/>
      <c r="I89" s="617" t="s">
        <v>183</v>
      </c>
    </row>
    <row r="90" spans="1:9" ht="114.75" x14ac:dyDescent="0.2">
      <c r="A90" s="554"/>
      <c r="B90" s="555"/>
      <c r="C90" s="81" t="s">
        <v>82</v>
      </c>
      <c r="D90" s="118" t="s">
        <v>119</v>
      </c>
      <c r="E90" s="83"/>
      <c r="F90" s="83"/>
      <c r="G90" s="84"/>
      <c r="H90" s="121" t="s">
        <v>162</v>
      </c>
      <c r="I90" s="618"/>
    </row>
    <row r="91" spans="1:9" ht="63.75" x14ac:dyDescent="0.2">
      <c r="A91" s="554"/>
      <c r="B91" s="555"/>
      <c r="C91" s="81" t="s">
        <v>107</v>
      </c>
      <c r="D91" s="118" t="s">
        <v>119</v>
      </c>
      <c r="E91" s="83"/>
      <c r="F91" s="83"/>
      <c r="G91" s="84"/>
      <c r="H91" s="106"/>
      <c r="I91" s="618"/>
    </row>
    <row r="92" spans="1:9" ht="66" customHeight="1" x14ac:dyDescent="0.2">
      <c r="A92" s="554"/>
      <c r="B92" s="555"/>
      <c r="C92" s="81" t="s">
        <v>108</v>
      </c>
      <c r="D92" s="118" t="s">
        <v>119</v>
      </c>
      <c r="E92" s="83"/>
      <c r="F92" s="83"/>
      <c r="G92" s="84"/>
      <c r="H92" s="137" t="s">
        <v>189</v>
      </c>
      <c r="I92" s="618"/>
    </row>
    <row r="93" spans="1:9" ht="64.5" thickBot="1" x14ac:dyDescent="0.25">
      <c r="A93" s="556"/>
      <c r="B93" s="557"/>
      <c r="C93" s="35" t="s">
        <v>109</v>
      </c>
      <c r="D93" s="113" t="s">
        <v>119</v>
      </c>
      <c r="E93" s="71"/>
      <c r="F93" s="71"/>
      <c r="G93" s="72"/>
      <c r="H93" s="97"/>
      <c r="I93" s="619"/>
    </row>
    <row r="94" spans="1:9" ht="63.75" x14ac:dyDescent="0.2">
      <c r="A94" s="558" t="s">
        <v>26</v>
      </c>
      <c r="B94" s="559"/>
      <c r="C94" s="76" t="s">
        <v>83</v>
      </c>
      <c r="D94" s="77"/>
      <c r="E94" s="78" t="s">
        <v>119</v>
      </c>
      <c r="F94" s="79"/>
      <c r="G94" s="80"/>
      <c r="H94" s="105"/>
      <c r="I94" s="617" t="s">
        <v>183</v>
      </c>
    </row>
    <row r="95" spans="1:9" ht="51" x14ac:dyDescent="0.2">
      <c r="A95" s="560"/>
      <c r="B95" s="561"/>
      <c r="C95" s="81" t="s">
        <v>110</v>
      </c>
      <c r="D95" s="82"/>
      <c r="E95" s="117" t="s">
        <v>119</v>
      </c>
      <c r="F95" s="83"/>
      <c r="G95" s="84"/>
      <c r="H95" s="106"/>
      <c r="I95" s="618"/>
    </row>
    <row r="96" spans="1:9" ht="38.25" x14ac:dyDescent="0.2">
      <c r="A96" s="560"/>
      <c r="B96" s="561"/>
      <c r="C96" s="81" t="s">
        <v>84</v>
      </c>
      <c r="D96" s="82"/>
      <c r="E96" s="117" t="s">
        <v>119</v>
      </c>
      <c r="F96" s="83"/>
      <c r="G96" s="84"/>
      <c r="H96" s="106"/>
      <c r="I96" s="618"/>
    </row>
    <row r="97" spans="1:9" ht="64.5" thickBot="1" x14ac:dyDescent="0.25">
      <c r="A97" s="562"/>
      <c r="B97" s="563"/>
      <c r="C97" s="35" t="s">
        <v>85</v>
      </c>
      <c r="D97" s="70"/>
      <c r="E97" s="112" t="s">
        <v>119</v>
      </c>
      <c r="F97" s="71"/>
      <c r="G97" s="72"/>
      <c r="H97" s="97"/>
      <c r="I97" s="619"/>
    </row>
    <row r="98" spans="1:9" ht="141" thickBot="1" x14ac:dyDescent="0.25">
      <c r="A98" s="577" t="s">
        <v>27</v>
      </c>
      <c r="B98" s="578"/>
      <c r="C98" s="37" t="s">
        <v>143</v>
      </c>
      <c r="D98" s="111" t="s">
        <v>119</v>
      </c>
      <c r="E98" s="47"/>
      <c r="F98" s="47"/>
      <c r="G98" s="48"/>
      <c r="H98" s="37" t="s">
        <v>149</v>
      </c>
      <c r="I98" s="136" t="s">
        <v>170</v>
      </c>
    </row>
    <row r="99" spans="1:9" ht="29.25" customHeight="1" x14ac:dyDescent="0.2">
      <c r="A99" s="85"/>
      <c r="B99" s="85"/>
      <c r="C99" s="85"/>
      <c r="D99" s="64"/>
      <c r="E99" s="64"/>
      <c r="F99" s="64"/>
      <c r="G99" s="64"/>
    </row>
  </sheetData>
  <autoFilter ref="A5:I6" xr:uid="{00000000-0009-0000-0000-000001000000}">
    <filterColumn colId="3" showButton="0"/>
    <filterColumn colId="4" showButton="0"/>
    <filterColumn colId="5" showButton="0"/>
  </autoFilter>
  <mergeCells count="54">
    <mergeCell ref="A1:H1"/>
    <mergeCell ref="A2:H2"/>
    <mergeCell ref="A4:H4"/>
    <mergeCell ref="A5:A6"/>
    <mergeCell ref="B5:B6"/>
    <mergeCell ref="C5:C6"/>
    <mergeCell ref="D5:G5"/>
    <mergeCell ref="H5:H6"/>
    <mergeCell ref="H14:H18"/>
    <mergeCell ref="B22:B30"/>
    <mergeCell ref="B31:B39"/>
    <mergeCell ref="B40:B41"/>
    <mergeCell ref="B42:B44"/>
    <mergeCell ref="B54:B56"/>
    <mergeCell ref="B57:B61"/>
    <mergeCell ref="B7:B11"/>
    <mergeCell ref="B12:B21"/>
    <mergeCell ref="A7:A11"/>
    <mergeCell ref="A12:A21"/>
    <mergeCell ref="A22:A30"/>
    <mergeCell ref="A31:A44"/>
    <mergeCell ref="A94:B97"/>
    <mergeCell ref="A98:B98"/>
    <mergeCell ref="A75:B77"/>
    <mergeCell ref="A78:B78"/>
    <mergeCell ref="A79:B80"/>
    <mergeCell ref="A81:B81"/>
    <mergeCell ref="A82:B83"/>
    <mergeCell ref="I5:I6"/>
    <mergeCell ref="A84:B87"/>
    <mergeCell ref="H84:H87"/>
    <mergeCell ref="A88:B88"/>
    <mergeCell ref="A89:B93"/>
    <mergeCell ref="H79:H80"/>
    <mergeCell ref="H57:H61"/>
    <mergeCell ref="B66:B67"/>
    <mergeCell ref="A68:A74"/>
    <mergeCell ref="B68:B69"/>
    <mergeCell ref="B71:B72"/>
    <mergeCell ref="B73:B74"/>
    <mergeCell ref="A45:A50"/>
    <mergeCell ref="A54:A67"/>
    <mergeCell ref="I15:I21"/>
    <mergeCell ref="I22:I30"/>
    <mergeCell ref="I31:I39"/>
    <mergeCell ref="I79:I80"/>
    <mergeCell ref="I73:I74"/>
    <mergeCell ref="I57:I61"/>
    <mergeCell ref="I46:I52"/>
    <mergeCell ref="I94:I97"/>
    <mergeCell ref="I89:I93"/>
    <mergeCell ref="I84:I87"/>
    <mergeCell ref="I75:I77"/>
    <mergeCell ref="I82:I83"/>
  </mergeCells>
  <hyperlinks>
    <hyperlink ref="H82" r:id="rId1" xr:uid="{00000000-0004-0000-0100-000000000000}"/>
  </hyperlinks>
  <pageMargins left="0.70866141732283472" right="0.70866141732283472" top="0.74803149606299213" bottom="0.74803149606299213" header="0.31496062992125984" footer="0.31496062992125984"/>
  <pageSetup scale="73" orientation="landscape" r:id="rId2"/>
  <headerFooter>
    <oddFooter>&amp;CElaboró: Nancy Milena Pineda Jaimes - Profesional SIG</oddFooter>
  </headerFooter>
  <rowBreaks count="3" manualBreakCount="3">
    <brk id="30" max="16383" man="1"/>
    <brk id="44"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B2:C4"/>
  <sheetViews>
    <sheetView workbookViewId="0">
      <selection activeCell="C5" sqref="C5"/>
    </sheetView>
  </sheetViews>
  <sheetFormatPr baseColWidth="10" defaultRowHeight="15" x14ac:dyDescent="0.25"/>
  <sheetData>
    <row r="2" spans="2:3" x14ac:dyDescent="0.25">
      <c r="B2" s="329">
        <v>1</v>
      </c>
      <c r="C2" t="s">
        <v>405</v>
      </c>
    </row>
    <row r="3" spans="2:3" x14ac:dyDescent="0.25">
      <c r="B3" s="329">
        <v>0.7</v>
      </c>
      <c r="C3" t="s">
        <v>6</v>
      </c>
    </row>
    <row r="4" spans="2:3" x14ac:dyDescent="0.25">
      <c r="B4" s="329">
        <v>0</v>
      </c>
      <c r="C4" t="s">
        <v>406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pageSetUpPr fitToPage="1"/>
  </sheetPr>
  <dimension ref="A1:O190"/>
  <sheetViews>
    <sheetView topLeftCell="A46" zoomScale="70" zoomScaleNormal="70" zoomScaleSheetLayoutView="55" zoomScalePageLayoutView="25" workbookViewId="0">
      <selection activeCell="P98" sqref="P98"/>
    </sheetView>
  </sheetViews>
  <sheetFormatPr baseColWidth="10" defaultColWidth="9.140625" defaultRowHeight="10.5" customHeight="1" x14ac:dyDescent="0.3"/>
  <cols>
    <col min="1" max="1" width="8.5703125" style="145" customWidth="1"/>
    <col min="2" max="2" width="10.7109375" style="145" customWidth="1"/>
    <col min="3" max="3" width="11.85546875" style="144" customWidth="1"/>
    <col min="4" max="4" width="8.7109375" style="146" customWidth="1"/>
    <col min="5" max="5" width="23.42578125" style="147" customWidth="1"/>
    <col min="6" max="6" width="19.85546875" style="207" customWidth="1"/>
    <col min="7" max="7" width="17.42578125" style="144" customWidth="1"/>
    <col min="8" max="12" width="2" style="144" customWidth="1"/>
    <col min="13" max="13" width="9.140625" style="144" customWidth="1"/>
    <col min="14" max="16384" width="9.140625" style="144"/>
  </cols>
  <sheetData>
    <row r="1" spans="1:15" ht="10.5" customHeight="1" thickBot="1" x14ac:dyDescent="0.3">
      <c r="A1" s="775" t="s">
        <v>191</v>
      </c>
      <c r="B1" s="776"/>
      <c r="C1" s="771" t="s">
        <v>392</v>
      </c>
      <c r="D1" s="771"/>
      <c r="E1" s="771"/>
      <c r="F1" s="771"/>
      <c r="G1" s="771"/>
      <c r="H1" s="771"/>
      <c r="I1" s="771"/>
      <c r="J1" s="771"/>
      <c r="K1" s="771"/>
      <c r="L1" s="772"/>
    </row>
    <row r="2" spans="1:15" ht="10.5" customHeight="1" thickBot="1" x14ac:dyDescent="0.3">
      <c r="A2" s="781" t="s">
        <v>395</v>
      </c>
      <c r="B2" s="782"/>
      <c r="C2" s="782"/>
      <c r="D2" s="782"/>
      <c r="E2" s="782"/>
      <c r="F2" s="206"/>
      <c r="G2" s="213"/>
      <c r="H2" s="199"/>
      <c r="I2" s="199"/>
      <c r="J2" s="199"/>
      <c r="K2" s="199"/>
      <c r="L2" s="200"/>
    </row>
    <row r="3" spans="1:15" s="165" customFormat="1" ht="10.5" customHeight="1" thickBot="1" x14ac:dyDescent="0.35">
      <c r="A3" s="214"/>
      <c r="B3" s="672" t="s">
        <v>192</v>
      </c>
      <c r="C3" s="672"/>
      <c r="D3" s="672"/>
      <c r="E3" s="672"/>
      <c r="F3" s="696">
        <v>43191</v>
      </c>
      <c r="G3" s="697"/>
      <c r="H3" s="204"/>
      <c r="I3" s="204"/>
      <c r="J3" s="204"/>
      <c r="K3" s="204"/>
      <c r="L3" s="205"/>
    </row>
    <row r="4" spans="1:15" s="193" customFormat="1" ht="10.5" customHeight="1" thickBot="1" x14ac:dyDescent="0.3">
      <c r="A4" s="215" t="s">
        <v>367</v>
      </c>
      <c r="B4" s="783" t="s">
        <v>194</v>
      </c>
      <c r="C4" s="784"/>
      <c r="D4" s="784" t="s">
        <v>195</v>
      </c>
      <c r="E4" s="784"/>
      <c r="F4" s="211" t="s">
        <v>364</v>
      </c>
      <c r="G4" s="216" t="s">
        <v>198</v>
      </c>
      <c r="H4" s="194" t="s">
        <v>199</v>
      </c>
      <c r="I4" s="190" t="s">
        <v>200</v>
      </c>
      <c r="J4" s="190" t="s">
        <v>201</v>
      </c>
      <c r="K4" s="190" t="s">
        <v>202</v>
      </c>
      <c r="L4" s="191" t="s">
        <v>203</v>
      </c>
      <c r="M4" s="192" t="s">
        <v>394</v>
      </c>
    </row>
    <row r="5" spans="1:15" s="165" customFormat="1" ht="22.5" customHeight="1" thickBot="1" x14ac:dyDescent="0.3">
      <c r="A5" s="217">
        <v>1</v>
      </c>
      <c r="B5" s="792" t="s">
        <v>204</v>
      </c>
      <c r="C5" s="793"/>
      <c r="D5" s="793"/>
      <c r="E5" s="793"/>
      <c r="F5" s="315">
        <v>0.7</v>
      </c>
      <c r="G5" s="218" t="s">
        <v>205</v>
      </c>
      <c r="H5" s="166"/>
      <c r="I5" s="167"/>
      <c r="J5" s="168"/>
      <c r="K5" s="167"/>
      <c r="L5" s="169"/>
      <c r="M5" s="165" t="s">
        <v>360</v>
      </c>
    </row>
    <row r="6" spans="1:15" s="165" customFormat="1" ht="10.5" customHeight="1" thickBot="1" x14ac:dyDescent="0.3">
      <c r="A6" s="219">
        <f t="shared" ref="A6:A54" si="0">A5+1</f>
        <v>2</v>
      </c>
      <c r="B6" s="672">
        <v>1</v>
      </c>
      <c r="C6" s="677" t="s">
        <v>370</v>
      </c>
      <c r="D6" s="774" t="s">
        <v>206</v>
      </c>
      <c r="E6" s="795" t="s">
        <v>207</v>
      </c>
      <c r="F6" s="316">
        <v>0.7</v>
      </c>
      <c r="G6" s="220" t="s">
        <v>208</v>
      </c>
      <c r="H6" s="170"/>
      <c r="I6" s="171"/>
      <c r="J6" s="171"/>
      <c r="K6" s="171"/>
      <c r="L6" s="172"/>
      <c r="M6" s="165" t="s">
        <v>360</v>
      </c>
    </row>
    <row r="7" spans="1:15" s="165" customFormat="1" ht="10.5" customHeight="1" thickBot="1" x14ac:dyDescent="0.3">
      <c r="A7" s="221">
        <f t="shared" si="0"/>
        <v>3</v>
      </c>
      <c r="B7" s="739"/>
      <c r="C7" s="678" t="s">
        <v>209</v>
      </c>
      <c r="D7" s="773"/>
      <c r="E7" s="766" t="s">
        <v>210</v>
      </c>
      <c r="F7" s="299">
        <v>1</v>
      </c>
      <c r="G7" s="222" t="s">
        <v>208</v>
      </c>
      <c r="H7" s="173"/>
      <c r="I7" s="174"/>
      <c r="J7" s="174"/>
      <c r="K7" s="174"/>
      <c r="L7" s="175"/>
      <c r="M7" s="165" t="s">
        <v>363</v>
      </c>
    </row>
    <row r="8" spans="1:15" s="165" customFormat="1" ht="10.5" customHeight="1" thickBot="1" x14ac:dyDescent="0.3">
      <c r="A8" s="221">
        <f t="shared" si="0"/>
        <v>4</v>
      </c>
      <c r="B8" s="739"/>
      <c r="C8" s="678" t="s">
        <v>209</v>
      </c>
      <c r="D8" s="773"/>
      <c r="E8" s="766" t="s">
        <v>210</v>
      </c>
      <c r="F8" s="299">
        <v>1</v>
      </c>
      <c r="G8" s="222" t="s">
        <v>208</v>
      </c>
      <c r="H8" s="173"/>
      <c r="I8" s="174"/>
      <c r="J8" s="174"/>
      <c r="K8" s="174"/>
      <c r="L8" s="175"/>
      <c r="M8" s="165" t="s">
        <v>360</v>
      </c>
    </row>
    <row r="9" spans="1:15" s="165" customFormat="1" ht="10.5" customHeight="1" thickBot="1" x14ac:dyDescent="0.3">
      <c r="A9" s="221">
        <f t="shared" si="0"/>
        <v>5</v>
      </c>
      <c r="B9" s="739"/>
      <c r="C9" s="678" t="s">
        <v>209</v>
      </c>
      <c r="D9" s="773"/>
      <c r="E9" s="766" t="s">
        <v>210</v>
      </c>
      <c r="F9" s="299">
        <v>1</v>
      </c>
      <c r="G9" s="222" t="s">
        <v>208</v>
      </c>
      <c r="H9" s="173"/>
      <c r="I9" s="174"/>
      <c r="J9" s="174"/>
      <c r="K9" s="174"/>
      <c r="L9" s="175"/>
      <c r="M9" s="165" t="s">
        <v>360</v>
      </c>
      <c r="O9" s="313"/>
    </row>
    <row r="10" spans="1:15" s="165" customFormat="1" ht="10.5" customHeight="1" x14ac:dyDescent="0.25">
      <c r="A10" s="223">
        <f t="shared" si="0"/>
        <v>6</v>
      </c>
      <c r="B10" s="739"/>
      <c r="C10" s="678" t="s">
        <v>209</v>
      </c>
      <c r="D10" s="652"/>
      <c r="E10" s="767" t="s">
        <v>210</v>
      </c>
      <c r="F10" s="316">
        <v>0.7</v>
      </c>
      <c r="G10" s="224" t="s">
        <v>205</v>
      </c>
      <c r="H10" s="173"/>
      <c r="I10" s="176"/>
      <c r="J10" s="174"/>
      <c r="K10" s="174"/>
      <c r="L10" s="175"/>
      <c r="M10" s="165" t="s">
        <v>360</v>
      </c>
    </row>
    <row r="11" spans="1:15" s="165" customFormat="1" ht="10.5" customHeight="1" thickBot="1" x14ac:dyDescent="0.3">
      <c r="A11" s="225">
        <f t="shared" si="0"/>
        <v>7</v>
      </c>
      <c r="B11" s="739"/>
      <c r="C11" s="678" t="s">
        <v>209</v>
      </c>
      <c r="D11" s="773" t="s">
        <v>211</v>
      </c>
      <c r="E11" s="777" t="s">
        <v>212</v>
      </c>
      <c r="F11" s="316">
        <v>0.7</v>
      </c>
      <c r="G11" s="220" t="s">
        <v>208</v>
      </c>
      <c r="H11" s="173"/>
      <c r="I11" s="174"/>
      <c r="J11" s="174"/>
      <c r="K11" s="174"/>
      <c r="L11" s="175"/>
      <c r="M11" s="165" t="s">
        <v>360</v>
      </c>
    </row>
    <row r="12" spans="1:15" s="165" customFormat="1" ht="10.5" customHeight="1" thickBot="1" x14ac:dyDescent="0.3">
      <c r="A12" s="221">
        <f t="shared" si="0"/>
        <v>8</v>
      </c>
      <c r="B12" s="739"/>
      <c r="C12" s="678" t="s">
        <v>209</v>
      </c>
      <c r="D12" s="774"/>
      <c r="E12" s="766"/>
      <c r="F12" s="316">
        <v>0.7</v>
      </c>
      <c r="G12" s="222" t="s">
        <v>208</v>
      </c>
      <c r="H12" s="173"/>
      <c r="I12" s="174"/>
      <c r="J12" s="174"/>
      <c r="K12" s="174"/>
      <c r="L12" s="175"/>
      <c r="M12" s="165" t="s">
        <v>363</v>
      </c>
    </row>
    <row r="13" spans="1:15" s="165" customFormat="1" ht="10.5" customHeight="1" thickBot="1" x14ac:dyDescent="0.3">
      <c r="A13" s="221">
        <f t="shared" si="0"/>
        <v>9</v>
      </c>
      <c r="B13" s="739"/>
      <c r="C13" s="678" t="s">
        <v>209</v>
      </c>
      <c r="D13" s="774"/>
      <c r="E13" s="766"/>
      <c r="F13" s="316">
        <v>0.7</v>
      </c>
      <c r="G13" s="222" t="s">
        <v>208</v>
      </c>
      <c r="H13" s="173"/>
      <c r="I13" s="174"/>
      <c r="J13" s="174"/>
      <c r="K13" s="174"/>
      <c r="L13" s="175"/>
      <c r="M13" s="165" t="s">
        <v>360</v>
      </c>
    </row>
    <row r="14" spans="1:15" s="165" customFormat="1" ht="10.5" customHeight="1" x14ac:dyDescent="0.25">
      <c r="A14" s="223">
        <f t="shared" si="0"/>
        <v>10</v>
      </c>
      <c r="B14" s="739"/>
      <c r="C14" s="678" t="s">
        <v>209</v>
      </c>
      <c r="D14" s="680"/>
      <c r="E14" s="778"/>
      <c r="F14" s="316">
        <v>0.7</v>
      </c>
      <c r="G14" s="224" t="s">
        <v>208</v>
      </c>
      <c r="H14" s="173"/>
      <c r="I14" s="174"/>
      <c r="J14" s="174"/>
      <c r="K14" s="174"/>
      <c r="L14" s="175"/>
      <c r="M14" s="165" t="s">
        <v>360</v>
      </c>
    </row>
    <row r="15" spans="1:15" s="165" customFormat="1" ht="10.5" customHeight="1" thickBot="1" x14ac:dyDescent="0.3">
      <c r="A15" s="225">
        <f t="shared" si="0"/>
        <v>11</v>
      </c>
      <c r="B15" s="739"/>
      <c r="C15" s="678" t="s">
        <v>209</v>
      </c>
      <c r="D15" s="779" t="s">
        <v>214</v>
      </c>
      <c r="E15" s="754" t="s">
        <v>215</v>
      </c>
      <c r="F15" s="300">
        <v>1</v>
      </c>
      <c r="G15" s="220" t="s">
        <v>216</v>
      </c>
      <c r="H15" s="173"/>
      <c r="I15" s="174"/>
      <c r="J15" s="174"/>
      <c r="K15" s="174"/>
      <c r="L15" s="175"/>
      <c r="M15" s="165" t="s">
        <v>360</v>
      </c>
    </row>
    <row r="16" spans="1:15" s="165" customFormat="1" ht="10.5" customHeight="1" thickBot="1" x14ac:dyDescent="0.3">
      <c r="A16" s="221">
        <f t="shared" si="0"/>
        <v>12</v>
      </c>
      <c r="B16" s="739"/>
      <c r="C16" s="678"/>
      <c r="D16" s="774"/>
      <c r="E16" s="682"/>
      <c r="F16" s="301">
        <v>1</v>
      </c>
      <c r="G16" s="222" t="s">
        <v>216</v>
      </c>
      <c r="H16" s="173"/>
      <c r="I16" s="174"/>
      <c r="J16" s="174"/>
      <c r="K16" s="174"/>
      <c r="L16" s="175"/>
      <c r="M16" s="165" t="s">
        <v>360</v>
      </c>
    </row>
    <row r="17" spans="1:15" s="165" customFormat="1" ht="10.5" customHeight="1" thickBot="1" x14ac:dyDescent="0.3">
      <c r="A17" s="221">
        <f t="shared" si="0"/>
        <v>13</v>
      </c>
      <c r="B17" s="739"/>
      <c r="C17" s="678"/>
      <c r="D17" s="774"/>
      <c r="E17" s="682"/>
      <c r="F17" s="300">
        <v>1</v>
      </c>
      <c r="G17" s="222" t="s">
        <v>216</v>
      </c>
      <c r="H17" s="173"/>
      <c r="I17" s="174"/>
      <c r="J17" s="174"/>
      <c r="K17" s="174"/>
      <c r="L17" s="175"/>
      <c r="M17" s="165" t="s">
        <v>360</v>
      </c>
    </row>
    <row r="18" spans="1:15" s="165" customFormat="1" ht="10.5" customHeight="1" x14ac:dyDescent="0.25">
      <c r="A18" s="223">
        <f t="shared" si="0"/>
        <v>14</v>
      </c>
      <c r="B18" s="739"/>
      <c r="C18" s="678"/>
      <c r="D18" s="780"/>
      <c r="E18" s="751"/>
      <c r="F18" s="322">
        <v>1</v>
      </c>
      <c r="G18" s="224" t="s">
        <v>216</v>
      </c>
      <c r="H18" s="173"/>
      <c r="I18" s="174"/>
      <c r="J18" s="174"/>
      <c r="K18" s="174"/>
      <c r="L18" s="175"/>
      <c r="M18" s="165" t="s">
        <v>360</v>
      </c>
    </row>
    <row r="19" spans="1:15" s="165" customFormat="1" ht="10.5" customHeight="1" thickBot="1" x14ac:dyDescent="0.3">
      <c r="A19" s="226">
        <f t="shared" si="0"/>
        <v>15</v>
      </c>
      <c r="B19" s="740"/>
      <c r="C19" s="794" t="s">
        <v>209</v>
      </c>
      <c r="D19" s="227" t="s">
        <v>217</v>
      </c>
      <c r="E19" s="228" t="s">
        <v>218</v>
      </c>
      <c r="F19" s="322">
        <v>0.7</v>
      </c>
      <c r="G19" s="229" t="s">
        <v>205</v>
      </c>
      <c r="H19" s="173"/>
      <c r="I19" s="174"/>
      <c r="J19" s="174"/>
      <c r="K19" s="174"/>
      <c r="L19" s="175"/>
      <c r="M19" s="165" t="s">
        <v>362</v>
      </c>
      <c r="O19" s="313">
        <f>AVERAGE(F5:F19)</f>
        <v>0.84000000000000008</v>
      </c>
    </row>
    <row r="20" spans="1:15" s="165" customFormat="1" ht="10.5" customHeight="1" thickBot="1" x14ac:dyDescent="0.3">
      <c r="A20" s="225">
        <f t="shared" si="0"/>
        <v>16</v>
      </c>
      <c r="B20" s="796">
        <v>2</v>
      </c>
      <c r="C20" s="656" t="s">
        <v>371</v>
      </c>
      <c r="D20" s="686" t="s">
        <v>219</v>
      </c>
      <c r="E20" s="674" t="s">
        <v>220</v>
      </c>
      <c r="F20" s="317">
        <v>0.7</v>
      </c>
      <c r="G20" s="230" t="s">
        <v>368</v>
      </c>
      <c r="H20" s="177"/>
      <c r="I20" s="178"/>
      <c r="J20" s="178"/>
      <c r="K20" s="178"/>
      <c r="L20" s="179"/>
      <c r="M20" s="165" t="s">
        <v>366</v>
      </c>
    </row>
    <row r="21" spans="1:15" s="165" customFormat="1" ht="10.5" customHeight="1" x14ac:dyDescent="0.25">
      <c r="A21" s="223">
        <f t="shared" si="0"/>
        <v>17</v>
      </c>
      <c r="B21" s="667"/>
      <c r="C21" s="657"/>
      <c r="D21" s="673"/>
      <c r="E21" s="676"/>
      <c r="F21" s="317">
        <v>0.7</v>
      </c>
      <c r="G21" s="231" t="s">
        <v>205</v>
      </c>
      <c r="H21" s="177"/>
      <c r="I21" s="178"/>
      <c r="J21" s="178"/>
      <c r="K21" s="178"/>
      <c r="L21" s="179"/>
      <c r="M21" s="165" t="s">
        <v>362</v>
      </c>
    </row>
    <row r="22" spans="1:15" s="165" customFormat="1" ht="10.5" customHeight="1" x14ac:dyDescent="0.25">
      <c r="A22" s="226">
        <f t="shared" si="0"/>
        <v>18</v>
      </c>
      <c r="B22" s="667"/>
      <c r="C22" s="657"/>
      <c r="D22" s="232" t="s">
        <v>221</v>
      </c>
      <c r="E22" s="233" t="s">
        <v>222</v>
      </c>
      <c r="F22" s="317">
        <v>0.7</v>
      </c>
      <c r="G22" s="234" t="s">
        <v>223</v>
      </c>
      <c r="H22" s="177"/>
      <c r="I22" s="178"/>
      <c r="J22" s="178"/>
      <c r="K22" s="178"/>
      <c r="L22" s="179"/>
      <c r="M22" s="165" t="s">
        <v>366</v>
      </c>
    </row>
    <row r="23" spans="1:15" s="165" customFormat="1" ht="10.5" customHeight="1" x14ac:dyDescent="0.25">
      <c r="A23" s="226">
        <f t="shared" si="0"/>
        <v>19</v>
      </c>
      <c r="B23" s="667"/>
      <c r="C23" s="657"/>
      <c r="D23" s="232" t="s">
        <v>224</v>
      </c>
      <c r="E23" s="233" t="s">
        <v>225</v>
      </c>
      <c r="F23" s="302">
        <v>1</v>
      </c>
      <c r="G23" s="235" t="s">
        <v>226</v>
      </c>
      <c r="H23" s="177"/>
      <c r="I23" s="178"/>
      <c r="J23" s="178"/>
      <c r="K23" s="178"/>
      <c r="L23" s="179"/>
      <c r="M23" s="165" t="s">
        <v>360</v>
      </c>
    </row>
    <row r="24" spans="1:15" s="165" customFormat="1" ht="10.5" customHeight="1" x14ac:dyDescent="0.25">
      <c r="A24" s="226">
        <f t="shared" si="0"/>
        <v>20</v>
      </c>
      <c r="B24" s="667"/>
      <c r="C24" s="657"/>
      <c r="D24" s="232" t="s">
        <v>227</v>
      </c>
      <c r="E24" s="233" t="s">
        <v>228</v>
      </c>
      <c r="F24" s="302">
        <v>1</v>
      </c>
      <c r="G24" s="235" t="s">
        <v>208</v>
      </c>
      <c r="H24" s="177"/>
      <c r="I24" s="178"/>
      <c r="J24" s="178"/>
      <c r="K24" s="178"/>
      <c r="L24" s="179"/>
      <c r="M24" s="165" t="s">
        <v>363</v>
      </c>
    </row>
    <row r="25" spans="1:15" s="165" customFormat="1" ht="10.5" customHeight="1" x14ac:dyDescent="0.25">
      <c r="A25" s="226">
        <f t="shared" si="0"/>
        <v>21</v>
      </c>
      <c r="B25" s="667"/>
      <c r="C25" s="657"/>
      <c r="D25" s="232" t="s">
        <v>229</v>
      </c>
      <c r="E25" s="233" t="s">
        <v>230</v>
      </c>
      <c r="F25" s="302">
        <v>1</v>
      </c>
      <c r="G25" s="235" t="s">
        <v>231</v>
      </c>
      <c r="H25" s="177"/>
      <c r="I25" s="178"/>
      <c r="J25" s="178"/>
      <c r="K25" s="178"/>
      <c r="L25" s="179"/>
      <c r="M25" s="165" t="s">
        <v>362</v>
      </c>
    </row>
    <row r="26" spans="1:15" s="165" customFormat="1" ht="10.5" customHeight="1" x14ac:dyDescent="0.25">
      <c r="A26" s="236">
        <f t="shared" si="0"/>
        <v>22</v>
      </c>
      <c r="B26" s="667"/>
      <c r="C26" s="657"/>
      <c r="D26" s="232" t="s">
        <v>232</v>
      </c>
      <c r="E26" s="233" t="s">
        <v>233</v>
      </c>
      <c r="F26" s="302">
        <v>1</v>
      </c>
      <c r="G26" s="237" t="s">
        <v>231</v>
      </c>
      <c r="H26" s="177"/>
      <c r="I26" s="178"/>
      <c r="J26" s="178"/>
      <c r="K26" s="178"/>
      <c r="L26" s="179"/>
      <c r="M26" s="165" t="s">
        <v>366</v>
      </c>
    </row>
    <row r="27" spans="1:15" s="165" customFormat="1" ht="10.5" customHeight="1" x14ac:dyDescent="0.25">
      <c r="A27" s="226">
        <f t="shared" si="0"/>
        <v>23</v>
      </c>
      <c r="B27" s="667"/>
      <c r="C27" s="657"/>
      <c r="D27" s="232" t="s">
        <v>234</v>
      </c>
      <c r="E27" s="233" t="s">
        <v>235</v>
      </c>
      <c r="F27" s="302">
        <v>1</v>
      </c>
      <c r="G27" s="238" t="s">
        <v>231</v>
      </c>
      <c r="H27" s="177"/>
      <c r="I27" s="178"/>
      <c r="J27" s="178"/>
      <c r="K27" s="178"/>
      <c r="L27" s="179"/>
      <c r="M27" s="165" t="s">
        <v>366</v>
      </c>
    </row>
    <row r="28" spans="1:15" s="165" customFormat="1" ht="10.5" customHeight="1" x14ac:dyDescent="0.25">
      <c r="A28" s="236">
        <f t="shared" si="0"/>
        <v>24</v>
      </c>
      <c r="B28" s="667"/>
      <c r="C28" s="657"/>
      <c r="D28" s="232" t="s">
        <v>236</v>
      </c>
      <c r="E28" s="233" t="s">
        <v>237</v>
      </c>
      <c r="F28" s="324">
        <v>0</v>
      </c>
      <c r="G28" s="237" t="s">
        <v>231</v>
      </c>
      <c r="H28" s="177"/>
      <c r="I28" s="178"/>
      <c r="J28" s="178"/>
      <c r="K28" s="178"/>
      <c r="L28" s="179"/>
      <c r="M28" s="165" t="s">
        <v>366</v>
      </c>
    </row>
    <row r="29" spans="1:15" s="165" customFormat="1" ht="10.5" customHeight="1" thickBot="1" x14ac:dyDescent="0.3">
      <c r="A29" s="217">
        <f>A28+1</f>
        <v>25</v>
      </c>
      <c r="B29" s="667"/>
      <c r="C29" s="657"/>
      <c r="D29" s="659" t="s">
        <v>238</v>
      </c>
      <c r="E29" s="661" t="s">
        <v>239</v>
      </c>
      <c r="F29" s="654">
        <v>1</v>
      </c>
      <c r="G29" s="239" t="s">
        <v>240</v>
      </c>
      <c r="H29" s="177"/>
      <c r="I29" s="178"/>
      <c r="J29" s="178"/>
      <c r="K29" s="178"/>
      <c r="L29" s="179"/>
      <c r="M29" s="165" t="s">
        <v>366</v>
      </c>
    </row>
    <row r="30" spans="1:15" s="165" customFormat="1" ht="10.5" customHeight="1" thickBot="1" x14ac:dyDescent="0.3">
      <c r="A30" s="240"/>
      <c r="B30" s="797"/>
      <c r="C30" s="658"/>
      <c r="D30" s="660"/>
      <c r="E30" s="662"/>
      <c r="F30" s="655"/>
      <c r="G30" s="241"/>
      <c r="H30" s="177"/>
      <c r="I30" s="178"/>
      <c r="J30" s="178"/>
      <c r="K30" s="178"/>
      <c r="L30" s="179"/>
      <c r="O30" s="313">
        <f>AVERAGE(F20:F30)</f>
        <v>0.80999999999999994</v>
      </c>
    </row>
    <row r="31" spans="1:15" s="165" customFormat="1" ht="10.5" customHeight="1" thickBot="1" x14ac:dyDescent="0.3">
      <c r="A31" s="748">
        <f>A29+1</f>
        <v>26</v>
      </c>
      <c r="B31" s="672">
        <v>3</v>
      </c>
      <c r="C31" s="762" t="s">
        <v>372</v>
      </c>
      <c r="D31" s="680" t="s">
        <v>241</v>
      </c>
      <c r="E31" s="755" t="s">
        <v>242</v>
      </c>
      <c r="F31" s="724">
        <v>1</v>
      </c>
      <c r="G31" s="242" t="s">
        <v>244</v>
      </c>
      <c r="H31" s="173"/>
      <c r="I31" s="174"/>
      <c r="J31" s="174"/>
      <c r="K31" s="174"/>
      <c r="L31" s="175"/>
      <c r="M31" s="165" t="s">
        <v>366</v>
      </c>
    </row>
    <row r="32" spans="1:15" s="165" customFormat="1" ht="10.5" customHeight="1" thickBot="1" x14ac:dyDescent="0.3">
      <c r="A32" s="648"/>
      <c r="B32" s="672"/>
      <c r="C32" s="763"/>
      <c r="D32" s="652"/>
      <c r="E32" s="756"/>
      <c r="F32" s="725"/>
      <c r="G32" s="242"/>
      <c r="H32" s="173"/>
      <c r="I32" s="174"/>
      <c r="J32" s="174"/>
      <c r="K32" s="174"/>
      <c r="L32" s="175"/>
    </row>
    <row r="33" spans="1:13" s="165" customFormat="1" ht="10.5" customHeight="1" thickBot="1" x14ac:dyDescent="0.3">
      <c r="A33" s="226">
        <f>A31+1</f>
        <v>27</v>
      </c>
      <c r="B33" s="672"/>
      <c r="C33" s="763" t="s">
        <v>245</v>
      </c>
      <c r="D33" s="243" t="s">
        <v>246</v>
      </c>
      <c r="E33" s="244" t="s">
        <v>247</v>
      </c>
      <c r="F33" s="302">
        <v>1</v>
      </c>
      <c r="G33" s="242" t="s">
        <v>244</v>
      </c>
      <c r="H33" s="173"/>
      <c r="I33" s="174"/>
      <c r="J33" s="174"/>
      <c r="K33" s="174"/>
      <c r="L33" s="175"/>
      <c r="M33" s="165" t="s">
        <v>366</v>
      </c>
    </row>
    <row r="34" spans="1:13" s="165" customFormat="1" ht="10.5" customHeight="1" thickBot="1" x14ac:dyDescent="0.3">
      <c r="A34" s="226">
        <f t="shared" si="0"/>
        <v>28</v>
      </c>
      <c r="B34" s="672"/>
      <c r="C34" s="763" t="s">
        <v>245</v>
      </c>
      <c r="D34" s="243" t="s">
        <v>249</v>
      </c>
      <c r="E34" s="245" t="s">
        <v>250</v>
      </c>
      <c r="F34" s="318">
        <v>0.7</v>
      </c>
      <c r="G34" s="242" t="s">
        <v>244</v>
      </c>
      <c r="H34" s="173"/>
      <c r="I34" s="174"/>
      <c r="J34" s="174"/>
      <c r="K34" s="174"/>
      <c r="L34" s="175"/>
      <c r="M34" s="165" t="s">
        <v>366</v>
      </c>
    </row>
    <row r="35" spans="1:13" s="165" customFormat="1" ht="10.5" customHeight="1" thickBot="1" x14ac:dyDescent="0.3">
      <c r="A35" s="225">
        <f t="shared" si="0"/>
        <v>29</v>
      </c>
      <c r="B35" s="672"/>
      <c r="C35" s="763" t="s">
        <v>245</v>
      </c>
      <c r="D35" s="753" t="s">
        <v>251</v>
      </c>
      <c r="E35" s="765" t="s">
        <v>252</v>
      </c>
      <c r="F35" s="302">
        <v>1</v>
      </c>
      <c r="G35" s="220" t="s">
        <v>244</v>
      </c>
      <c r="H35" s="173"/>
      <c r="I35" s="174"/>
      <c r="J35" s="174"/>
      <c r="K35" s="174"/>
      <c r="L35" s="175"/>
      <c r="M35" s="165" t="s">
        <v>366</v>
      </c>
    </row>
    <row r="36" spans="1:13" s="165" customFormat="1" ht="10.5" customHeight="1" thickBot="1" x14ac:dyDescent="0.3">
      <c r="A36" s="221">
        <f t="shared" si="0"/>
        <v>30</v>
      </c>
      <c r="B36" s="672"/>
      <c r="C36" s="763"/>
      <c r="D36" s="731"/>
      <c r="E36" s="766"/>
      <c r="F36" s="302">
        <v>1</v>
      </c>
      <c r="G36" s="222" t="s">
        <v>244</v>
      </c>
      <c r="H36" s="173"/>
      <c r="I36" s="174"/>
      <c r="J36" s="174"/>
      <c r="K36" s="174"/>
      <c r="L36" s="175"/>
      <c r="M36" s="165" t="s">
        <v>360</v>
      </c>
    </row>
    <row r="37" spans="1:13" s="165" customFormat="1" ht="10.5" customHeight="1" thickBot="1" x14ac:dyDescent="0.3">
      <c r="A37" s="223">
        <f t="shared" si="0"/>
        <v>31</v>
      </c>
      <c r="B37" s="672"/>
      <c r="C37" s="763"/>
      <c r="D37" s="733"/>
      <c r="E37" s="767"/>
      <c r="F37" s="303">
        <v>1</v>
      </c>
      <c r="G37" s="224" t="s">
        <v>244</v>
      </c>
      <c r="H37" s="173"/>
      <c r="I37" s="174"/>
      <c r="J37" s="174"/>
      <c r="K37" s="174"/>
      <c r="L37" s="175"/>
      <c r="M37" s="165" t="s">
        <v>362</v>
      </c>
    </row>
    <row r="38" spans="1:13" s="165" customFormat="1" ht="10.5" customHeight="1" thickBot="1" x14ac:dyDescent="0.3">
      <c r="A38" s="225">
        <f t="shared" si="0"/>
        <v>32</v>
      </c>
      <c r="B38" s="672"/>
      <c r="C38" s="763" t="s">
        <v>245</v>
      </c>
      <c r="D38" s="753" t="s">
        <v>253</v>
      </c>
      <c r="E38" s="754" t="s">
        <v>254</v>
      </c>
      <c r="F38" s="718">
        <v>0.7</v>
      </c>
      <c r="G38" s="246" t="s">
        <v>255</v>
      </c>
      <c r="H38" s="173"/>
      <c r="I38" s="174"/>
      <c r="J38" s="174"/>
      <c r="K38" s="174"/>
      <c r="L38" s="175"/>
      <c r="M38" s="165" t="s">
        <v>363</v>
      </c>
    </row>
    <row r="39" spans="1:13" s="165" customFormat="1" ht="10.5" customHeight="1" thickBot="1" x14ac:dyDescent="0.3">
      <c r="A39" s="221">
        <f t="shared" si="0"/>
        <v>33</v>
      </c>
      <c r="B39" s="672"/>
      <c r="C39" s="763"/>
      <c r="D39" s="731"/>
      <c r="E39" s="682"/>
      <c r="F39" s="719"/>
      <c r="G39" s="222" t="s">
        <v>255</v>
      </c>
      <c r="H39" s="173"/>
      <c r="I39" s="174"/>
      <c r="J39" s="174"/>
      <c r="K39" s="174"/>
      <c r="L39" s="175"/>
    </row>
    <row r="40" spans="1:13" s="165" customFormat="1" ht="10.5" customHeight="1" thickBot="1" x14ac:dyDescent="0.3">
      <c r="A40" s="221">
        <f t="shared" si="0"/>
        <v>34</v>
      </c>
      <c r="B40" s="672"/>
      <c r="C40" s="763" t="s">
        <v>245</v>
      </c>
      <c r="D40" s="731"/>
      <c r="E40" s="682" t="s">
        <v>254</v>
      </c>
      <c r="F40" s="719"/>
      <c r="G40" s="222" t="s">
        <v>255</v>
      </c>
      <c r="H40" s="173"/>
      <c r="I40" s="174"/>
      <c r="J40" s="174"/>
      <c r="K40" s="174"/>
      <c r="L40" s="175"/>
    </row>
    <row r="41" spans="1:13" s="165" customFormat="1" ht="10.5" customHeight="1" thickBot="1" x14ac:dyDescent="0.3">
      <c r="A41" s="221">
        <f t="shared" si="0"/>
        <v>35</v>
      </c>
      <c r="B41" s="672"/>
      <c r="C41" s="763" t="s">
        <v>245</v>
      </c>
      <c r="D41" s="731"/>
      <c r="E41" s="682" t="s">
        <v>254</v>
      </c>
      <c r="F41" s="719"/>
      <c r="G41" s="222" t="s">
        <v>255</v>
      </c>
      <c r="H41" s="173"/>
      <c r="I41" s="174"/>
      <c r="J41" s="174"/>
      <c r="K41" s="174"/>
      <c r="L41" s="175"/>
    </row>
    <row r="42" spans="1:13" s="165" customFormat="1" ht="10.5" customHeight="1" thickBot="1" x14ac:dyDescent="0.3">
      <c r="A42" s="221">
        <f t="shared" si="0"/>
        <v>36</v>
      </c>
      <c r="B42" s="672"/>
      <c r="C42" s="763" t="s">
        <v>245</v>
      </c>
      <c r="D42" s="731"/>
      <c r="E42" s="682" t="s">
        <v>254</v>
      </c>
      <c r="F42" s="719"/>
      <c r="G42" s="222" t="s">
        <v>255</v>
      </c>
      <c r="H42" s="173"/>
      <c r="I42" s="174"/>
      <c r="J42" s="174"/>
      <c r="K42" s="174"/>
      <c r="L42" s="175"/>
    </row>
    <row r="43" spans="1:13" s="165" customFormat="1" ht="10.5" customHeight="1" thickBot="1" x14ac:dyDescent="0.3">
      <c r="A43" s="221">
        <f t="shared" si="0"/>
        <v>37</v>
      </c>
      <c r="B43" s="672"/>
      <c r="C43" s="763" t="s">
        <v>245</v>
      </c>
      <c r="D43" s="731"/>
      <c r="E43" s="682" t="s">
        <v>254</v>
      </c>
      <c r="F43" s="719"/>
      <c r="G43" s="222" t="s">
        <v>255</v>
      </c>
      <c r="H43" s="173"/>
      <c r="I43" s="174"/>
      <c r="J43" s="174"/>
      <c r="K43" s="174"/>
      <c r="L43" s="175"/>
    </row>
    <row r="44" spans="1:13" s="165" customFormat="1" ht="10.5" customHeight="1" thickBot="1" x14ac:dyDescent="0.3">
      <c r="A44" s="221">
        <f t="shared" si="0"/>
        <v>38</v>
      </c>
      <c r="B44" s="672"/>
      <c r="C44" s="763" t="s">
        <v>245</v>
      </c>
      <c r="D44" s="731"/>
      <c r="E44" s="682" t="s">
        <v>254</v>
      </c>
      <c r="F44" s="719"/>
      <c r="G44" s="222" t="s">
        <v>255</v>
      </c>
      <c r="H44" s="173"/>
      <c r="I44" s="174"/>
      <c r="J44" s="174"/>
      <c r="K44" s="174"/>
      <c r="L44" s="175"/>
    </row>
    <row r="45" spans="1:13" s="165" customFormat="1" ht="10.5" customHeight="1" thickBot="1" x14ac:dyDescent="0.3">
      <c r="A45" s="221">
        <f t="shared" si="0"/>
        <v>39</v>
      </c>
      <c r="B45" s="672"/>
      <c r="C45" s="763" t="s">
        <v>245</v>
      </c>
      <c r="D45" s="731"/>
      <c r="E45" s="682" t="s">
        <v>254</v>
      </c>
      <c r="F45" s="719"/>
      <c r="G45" s="222" t="s">
        <v>255</v>
      </c>
      <c r="H45" s="173"/>
      <c r="I45" s="174"/>
      <c r="J45" s="174"/>
      <c r="K45" s="174"/>
      <c r="L45" s="175"/>
    </row>
    <row r="46" spans="1:13" s="165" customFormat="1" ht="10.5" customHeight="1" thickBot="1" x14ac:dyDescent="0.3">
      <c r="A46" s="221">
        <f t="shared" si="0"/>
        <v>40</v>
      </c>
      <c r="B46" s="672"/>
      <c r="C46" s="763" t="s">
        <v>245</v>
      </c>
      <c r="D46" s="731"/>
      <c r="E46" s="682" t="s">
        <v>254</v>
      </c>
      <c r="F46" s="719"/>
      <c r="G46" s="222" t="s">
        <v>255</v>
      </c>
      <c r="H46" s="173"/>
      <c r="I46" s="174"/>
      <c r="J46" s="174"/>
      <c r="K46" s="174"/>
      <c r="L46" s="175"/>
    </row>
    <row r="47" spans="1:13" s="165" customFormat="1" ht="10.5" customHeight="1" thickBot="1" x14ac:dyDescent="0.3">
      <c r="A47" s="221">
        <f t="shared" si="0"/>
        <v>41</v>
      </c>
      <c r="B47" s="672"/>
      <c r="C47" s="763" t="s">
        <v>245</v>
      </c>
      <c r="D47" s="731"/>
      <c r="E47" s="682" t="s">
        <v>254</v>
      </c>
      <c r="F47" s="719"/>
      <c r="G47" s="222" t="s">
        <v>255</v>
      </c>
      <c r="H47" s="173"/>
      <c r="I47" s="174"/>
      <c r="J47" s="174"/>
      <c r="K47" s="174"/>
      <c r="L47" s="175"/>
    </row>
    <row r="48" spans="1:13" s="165" customFormat="1" ht="10.5" customHeight="1" thickBot="1" x14ac:dyDescent="0.3">
      <c r="A48" s="221">
        <f t="shared" si="0"/>
        <v>42</v>
      </c>
      <c r="B48" s="672"/>
      <c r="C48" s="763" t="s">
        <v>245</v>
      </c>
      <c r="D48" s="731"/>
      <c r="E48" s="682" t="s">
        <v>254</v>
      </c>
      <c r="F48" s="719"/>
      <c r="G48" s="222" t="s">
        <v>263</v>
      </c>
      <c r="H48" s="173"/>
      <c r="I48" s="174"/>
      <c r="J48" s="174"/>
      <c r="K48" s="174"/>
      <c r="L48" s="175"/>
    </row>
    <row r="49" spans="1:15" s="165" customFormat="1" ht="10.5" customHeight="1" thickBot="1" x14ac:dyDescent="0.3">
      <c r="A49" s="223">
        <f t="shared" si="0"/>
        <v>43</v>
      </c>
      <c r="B49" s="672"/>
      <c r="C49" s="763" t="s">
        <v>245</v>
      </c>
      <c r="D49" s="733"/>
      <c r="E49" s="751" t="s">
        <v>254</v>
      </c>
      <c r="F49" s="720"/>
      <c r="G49" s="224" t="s">
        <v>264</v>
      </c>
      <c r="H49" s="173"/>
      <c r="I49" s="174"/>
      <c r="J49" s="174"/>
      <c r="K49" s="174"/>
      <c r="L49" s="175"/>
    </row>
    <row r="50" spans="1:15" s="165" customFormat="1" ht="10.5" customHeight="1" thickBot="1" x14ac:dyDescent="0.3">
      <c r="A50" s="226">
        <f t="shared" si="0"/>
        <v>44</v>
      </c>
      <c r="B50" s="672"/>
      <c r="C50" s="763" t="s">
        <v>245</v>
      </c>
      <c r="D50" s="243" t="s">
        <v>265</v>
      </c>
      <c r="E50" s="244" t="s">
        <v>266</v>
      </c>
      <c r="F50" s="302">
        <v>1</v>
      </c>
      <c r="G50" s="242" t="s">
        <v>244</v>
      </c>
      <c r="H50" s="173"/>
      <c r="I50" s="174"/>
      <c r="J50" s="174"/>
      <c r="K50" s="174"/>
      <c r="L50" s="175"/>
      <c r="M50" s="165" t="s">
        <v>363</v>
      </c>
    </row>
    <row r="51" spans="1:15" s="165" customFormat="1" ht="10.5" customHeight="1" thickBot="1" x14ac:dyDescent="0.3">
      <c r="A51" s="646">
        <f t="shared" si="0"/>
        <v>45</v>
      </c>
      <c r="B51" s="672"/>
      <c r="C51" s="763" t="s">
        <v>245</v>
      </c>
      <c r="D51" s="651" t="s">
        <v>267</v>
      </c>
      <c r="E51" s="649" t="s">
        <v>268</v>
      </c>
      <c r="F51" s="728">
        <v>0.7</v>
      </c>
      <c r="G51" s="247" t="s">
        <v>269</v>
      </c>
      <c r="H51" s="173"/>
      <c r="I51" s="174"/>
      <c r="J51" s="174"/>
      <c r="K51" s="174"/>
      <c r="L51" s="175"/>
      <c r="M51" s="165" t="s">
        <v>363</v>
      </c>
    </row>
    <row r="52" spans="1:15" s="165" customFormat="1" ht="10.5" customHeight="1" thickBot="1" x14ac:dyDescent="0.3">
      <c r="A52" s="653"/>
      <c r="B52" s="672"/>
      <c r="C52" s="763"/>
      <c r="D52" s="652"/>
      <c r="E52" s="650"/>
      <c r="F52" s="729"/>
      <c r="G52" s="248"/>
      <c r="H52" s="173"/>
      <c r="I52" s="174"/>
      <c r="J52" s="174"/>
      <c r="K52" s="174"/>
      <c r="L52" s="175"/>
    </row>
    <row r="53" spans="1:15" s="165" customFormat="1" ht="10.5" customHeight="1" thickBot="1" x14ac:dyDescent="0.3">
      <c r="A53" s="249">
        <f>A51+1</f>
        <v>46</v>
      </c>
      <c r="B53" s="687"/>
      <c r="C53" s="764" t="s">
        <v>245</v>
      </c>
      <c r="D53" s="250" t="s">
        <v>270</v>
      </c>
      <c r="E53" s="251" t="s">
        <v>271</v>
      </c>
      <c r="F53" s="304">
        <v>1</v>
      </c>
      <c r="G53" s="229" t="s">
        <v>263</v>
      </c>
      <c r="H53" s="173"/>
      <c r="I53" s="174"/>
      <c r="J53" s="174"/>
      <c r="K53" s="174"/>
      <c r="L53" s="175"/>
      <c r="M53" s="165" t="s">
        <v>363</v>
      </c>
      <c r="O53" s="313">
        <f>AVERAGE(F31:F53)</f>
        <v>0.90999999999999992</v>
      </c>
    </row>
    <row r="54" spans="1:15" s="165" customFormat="1" ht="10.5" customHeight="1" thickBot="1" x14ac:dyDescent="0.3">
      <c r="A54" s="748">
        <f t="shared" si="0"/>
        <v>47</v>
      </c>
      <c r="B54" s="672">
        <v>4</v>
      </c>
      <c r="C54" s="663" t="s">
        <v>373</v>
      </c>
      <c r="D54" s="666" t="s">
        <v>272</v>
      </c>
      <c r="E54" s="757" t="s">
        <v>273</v>
      </c>
      <c r="F54" s="726" t="s">
        <v>380</v>
      </c>
      <c r="G54" s="230" t="s">
        <v>274</v>
      </c>
      <c r="H54" s="177"/>
      <c r="I54" s="178"/>
      <c r="J54" s="178"/>
      <c r="K54" s="178"/>
      <c r="L54" s="179"/>
      <c r="M54" s="165" t="s">
        <v>363</v>
      </c>
    </row>
    <row r="55" spans="1:15" s="165" customFormat="1" ht="10.5" customHeight="1" thickBot="1" x14ac:dyDescent="0.3">
      <c r="A55" s="752"/>
      <c r="B55" s="672"/>
      <c r="C55" s="664"/>
      <c r="D55" s="667"/>
      <c r="E55" s="758"/>
      <c r="F55" s="727"/>
      <c r="G55" s="230"/>
      <c r="H55" s="177"/>
      <c r="I55" s="178"/>
      <c r="J55" s="178"/>
      <c r="K55" s="178"/>
      <c r="L55" s="179"/>
    </row>
    <row r="56" spans="1:15" s="165" customFormat="1" ht="10.5" customHeight="1" thickBot="1" x14ac:dyDescent="0.3">
      <c r="A56" s="770">
        <f>A54+1</f>
        <v>48</v>
      </c>
      <c r="B56" s="672"/>
      <c r="C56" s="664"/>
      <c r="D56" s="667"/>
      <c r="E56" s="759"/>
      <c r="F56" s="727"/>
      <c r="G56" s="252"/>
      <c r="H56" s="177"/>
      <c r="I56" s="178"/>
      <c r="J56" s="178"/>
      <c r="K56" s="178"/>
      <c r="L56" s="179"/>
    </row>
    <row r="57" spans="1:15" s="165" customFormat="1" ht="10.5" customHeight="1" thickBot="1" x14ac:dyDescent="0.3">
      <c r="A57" s="770"/>
      <c r="B57" s="672"/>
      <c r="C57" s="664"/>
      <c r="D57" s="667"/>
      <c r="E57" s="759"/>
      <c r="F57" s="727"/>
      <c r="G57" s="252" t="s">
        <v>274</v>
      </c>
      <c r="H57" s="177"/>
      <c r="I57" s="178"/>
      <c r="J57" s="178"/>
      <c r="K57" s="178"/>
      <c r="L57" s="179"/>
    </row>
    <row r="58" spans="1:15" s="165" customFormat="1" ht="10.5" customHeight="1" thickBot="1" x14ac:dyDescent="0.3">
      <c r="A58" s="770"/>
      <c r="B58" s="672"/>
      <c r="C58" s="664"/>
      <c r="D58" s="667"/>
      <c r="E58" s="759"/>
      <c r="F58" s="727"/>
      <c r="G58" s="252" t="s">
        <v>274</v>
      </c>
      <c r="H58" s="177"/>
      <c r="I58" s="178"/>
      <c r="J58" s="178"/>
      <c r="K58" s="178"/>
      <c r="L58" s="179"/>
    </row>
    <row r="59" spans="1:15" s="165" customFormat="1" ht="10.5" customHeight="1" thickBot="1" x14ac:dyDescent="0.3">
      <c r="A59" s="770"/>
      <c r="B59" s="672"/>
      <c r="C59" s="664"/>
      <c r="D59" s="667"/>
      <c r="E59" s="759"/>
      <c r="F59" s="727"/>
      <c r="G59" s="252" t="s">
        <v>274</v>
      </c>
      <c r="H59" s="177"/>
      <c r="I59" s="178"/>
      <c r="J59" s="178"/>
      <c r="K59" s="178"/>
      <c r="L59" s="179"/>
    </row>
    <row r="60" spans="1:15" s="165" customFormat="1" ht="10.5" customHeight="1" thickBot="1" x14ac:dyDescent="0.3">
      <c r="A60" s="770"/>
      <c r="B60" s="672"/>
      <c r="C60" s="664"/>
      <c r="D60" s="667"/>
      <c r="E60" s="759"/>
      <c r="F60" s="727"/>
      <c r="G60" s="252" t="s">
        <v>274</v>
      </c>
      <c r="H60" s="177"/>
      <c r="I60" s="178"/>
      <c r="J60" s="178"/>
      <c r="K60" s="178"/>
      <c r="L60" s="179"/>
    </row>
    <row r="61" spans="1:15" s="165" customFormat="1" ht="10.5" customHeight="1" thickBot="1" x14ac:dyDescent="0.3">
      <c r="A61" s="221">
        <f>A56+1</f>
        <v>49</v>
      </c>
      <c r="B61" s="672"/>
      <c r="C61" s="664"/>
      <c r="D61" s="667"/>
      <c r="E61" s="759"/>
      <c r="F61" s="727"/>
      <c r="G61" s="252" t="s">
        <v>274</v>
      </c>
      <c r="H61" s="177"/>
      <c r="I61" s="178"/>
      <c r="J61" s="178"/>
      <c r="K61" s="178"/>
      <c r="L61" s="179"/>
    </row>
    <row r="62" spans="1:15" s="165" customFormat="1" ht="10.5" customHeight="1" thickBot="1" x14ac:dyDescent="0.3">
      <c r="A62" s="221">
        <f>A61+1</f>
        <v>50</v>
      </c>
      <c r="B62" s="672"/>
      <c r="C62" s="664"/>
      <c r="D62" s="667"/>
      <c r="E62" s="759"/>
      <c r="F62" s="727"/>
      <c r="G62" s="252" t="s">
        <v>274</v>
      </c>
      <c r="H62" s="177"/>
      <c r="I62" s="178"/>
      <c r="J62" s="178"/>
      <c r="K62" s="178"/>
      <c r="L62" s="179"/>
    </row>
    <row r="63" spans="1:15" s="165" customFormat="1" ht="10.5" customHeight="1" thickBot="1" x14ac:dyDescent="0.3">
      <c r="A63" s="221">
        <f>A62+1</f>
        <v>51</v>
      </c>
      <c r="B63" s="672"/>
      <c r="C63" s="664"/>
      <c r="D63" s="667"/>
      <c r="E63" s="759"/>
      <c r="F63" s="727"/>
      <c r="G63" s="252" t="s">
        <v>274</v>
      </c>
      <c r="H63" s="177"/>
      <c r="I63" s="178"/>
      <c r="J63" s="178"/>
      <c r="K63" s="178"/>
      <c r="L63" s="179"/>
    </row>
    <row r="64" spans="1:15" s="165" customFormat="1" ht="10.5" customHeight="1" thickBot="1" x14ac:dyDescent="0.3">
      <c r="A64" s="221">
        <f>A63+1</f>
        <v>52</v>
      </c>
      <c r="B64" s="672"/>
      <c r="C64" s="664"/>
      <c r="D64" s="667"/>
      <c r="E64" s="759"/>
      <c r="F64" s="727"/>
      <c r="G64" s="252" t="s">
        <v>274</v>
      </c>
      <c r="H64" s="177"/>
      <c r="I64" s="178"/>
      <c r="J64" s="178"/>
      <c r="K64" s="178"/>
      <c r="L64" s="179"/>
    </row>
    <row r="65" spans="1:15" s="165" customFormat="1" ht="10.5" customHeight="1" thickBot="1" x14ac:dyDescent="0.3">
      <c r="A65" s="221">
        <f>A64+1</f>
        <v>53</v>
      </c>
      <c r="B65" s="672"/>
      <c r="C65" s="664"/>
      <c r="D65" s="667"/>
      <c r="E65" s="759"/>
      <c r="F65" s="727"/>
      <c r="G65" s="252" t="s">
        <v>274</v>
      </c>
      <c r="H65" s="177"/>
      <c r="I65" s="178"/>
      <c r="J65" s="178"/>
      <c r="K65" s="178"/>
      <c r="L65" s="179"/>
    </row>
    <row r="66" spans="1:15" s="165" customFormat="1" ht="10.5" customHeight="1" thickBot="1" x14ac:dyDescent="0.3">
      <c r="A66" s="768">
        <f>A65+1</f>
        <v>54</v>
      </c>
      <c r="B66" s="672"/>
      <c r="C66" s="664"/>
      <c r="D66" s="667"/>
      <c r="E66" s="759"/>
      <c r="F66" s="727"/>
      <c r="G66" s="713" t="s">
        <v>274</v>
      </c>
      <c r="H66" s="177"/>
      <c r="I66" s="178"/>
      <c r="J66" s="178"/>
      <c r="K66" s="178"/>
      <c r="L66" s="179"/>
    </row>
    <row r="67" spans="1:15" s="165" customFormat="1" ht="10.5" customHeight="1" thickBot="1" x14ac:dyDescent="0.3">
      <c r="A67" s="768"/>
      <c r="B67" s="672"/>
      <c r="C67" s="664"/>
      <c r="D67" s="667"/>
      <c r="E67" s="759"/>
      <c r="F67" s="727"/>
      <c r="G67" s="714"/>
      <c r="H67" s="177"/>
      <c r="I67" s="178"/>
      <c r="J67" s="178"/>
      <c r="K67" s="178"/>
      <c r="L67" s="179"/>
    </row>
    <row r="68" spans="1:15" s="165" customFormat="1" ht="10.5" customHeight="1" thickBot="1" x14ac:dyDescent="0.3">
      <c r="A68" s="768"/>
      <c r="B68" s="672"/>
      <c r="C68" s="664"/>
      <c r="D68" s="667"/>
      <c r="E68" s="759"/>
      <c r="F68" s="727"/>
      <c r="G68" s="714"/>
      <c r="H68" s="177"/>
      <c r="I68" s="178"/>
      <c r="J68" s="178"/>
      <c r="K68" s="178"/>
      <c r="L68" s="179"/>
    </row>
    <row r="69" spans="1:15" s="165" customFormat="1" ht="10.5" customHeight="1" thickBot="1" x14ac:dyDescent="0.3">
      <c r="A69" s="769"/>
      <c r="B69" s="672"/>
      <c r="C69" s="664"/>
      <c r="D69" s="668"/>
      <c r="E69" s="760"/>
      <c r="F69" s="727"/>
      <c r="G69" s="715"/>
      <c r="H69" s="177"/>
      <c r="I69" s="178"/>
      <c r="J69" s="178"/>
      <c r="K69" s="178"/>
      <c r="L69" s="179"/>
    </row>
    <row r="70" spans="1:15" s="165" customFormat="1" ht="10.5" customHeight="1" thickBot="1" x14ac:dyDescent="0.3">
      <c r="A70" s="752">
        <f>A66+1</f>
        <v>55</v>
      </c>
      <c r="B70" s="672"/>
      <c r="C70" s="664"/>
      <c r="D70" s="686" t="s">
        <v>275</v>
      </c>
      <c r="E70" s="747" t="s">
        <v>276</v>
      </c>
      <c r="F70" s="721">
        <v>0.7</v>
      </c>
      <c r="G70" s="230" t="s">
        <v>396</v>
      </c>
      <c r="H70" s="177"/>
      <c r="I70" s="178"/>
      <c r="J70" s="178"/>
      <c r="K70" s="178"/>
      <c r="L70" s="179"/>
    </row>
    <row r="71" spans="1:15" s="165" customFormat="1" ht="10.5" customHeight="1" thickBot="1" x14ac:dyDescent="0.3">
      <c r="A71" s="761"/>
      <c r="B71" s="672"/>
      <c r="C71" s="664"/>
      <c r="D71" s="687"/>
      <c r="E71" s="675"/>
      <c r="F71" s="722"/>
      <c r="G71" s="230" t="s">
        <v>396</v>
      </c>
      <c r="H71" s="177"/>
      <c r="I71" s="178"/>
      <c r="J71" s="178"/>
      <c r="K71" s="178"/>
      <c r="L71" s="179"/>
    </row>
    <row r="72" spans="1:15" s="165" customFormat="1" ht="10.5" customHeight="1" thickBot="1" x14ac:dyDescent="0.3">
      <c r="A72" s="761"/>
      <c r="B72" s="672"/>
      <c r="C72" s="664"/>
      <c r="D72" s="687"/>
      <c r="E72" s="675"/>
      <c r="F72" s="722"/>
      <c r="G72" s="230" t="s">
        <v>396</v>
      </c>
      <c r="H72" s="177"/>
      <c r="I72" s="178"/>
      <c r="J72" s="178"/>
      <c r="K72" s="178"/>
      <c r="L72" s="179"/>
    </row>
    <row r="73" spans="1:15" s="165" customFormat="1" ht="10.5" customHeight="1" thickBot="1" x14ac:dyDescent="0.3">
      <c r="A73" s="761"/>
      <c r="B73" s="672"/>
      <c r="C73" s="664"/>
      <c r="D73" s="687"/>
      <c r="E73" s="675"/>
      <c r="F73" s="722"/>
      <c r="G73" s="230" t="s">
        <v>396</v>
      </c>
      <c r="H73" s="177"/>
      <c r="I73" s="178"/>
      <c r="J73" s="178"/>
      <c r="K73" s="178"/>
      <c r="L73" s="179"/>
    </row>
    <row r="74" spans="1:15" s="165" customFormat="1" ht="10.5" customHeight="1" thickBot="1" x14ac:dyDescent="0.3">
      <c r="A74" s="221">
        <f>A70+1</f>
        <v>56</v>
      </c>
      <c r="B74" s="672"/>
      <c r="C74" s="664"/>
      <c r="D74" s="687"/>
      <c r="E74" s="675" t="s">
        <v>277</v>
      </c>
      <c r="F74" s="722"/>
      <c r="G74" s="230" t="s">
        <v>396</v>
      </c>
      <c r="H74" s="177"/>
      <c r="I74" s="178"/>
      <c r="J74" s="178"/>
      <c r="K74" s="178"/>
      <c r="L74" s="179"/>
    </row>
    <row r="75" spans="1:15" s="165" customFormat="1" ht="10.5" customHeight="1" thickBot="1" x14ac:dyDescent="0.3">
      <c r="A75" s="223">
        <f t="shared" ref="A75:A139" si="1">A74+1</f>
        <v>57</v>
      </c>
      <c r="B75" s="672"/>
      <c r="C75" s="664"/>
      <c r="D75" s="673"/>
      <c r="E75" s="676" t="s">
        <v>277</v>
      </c>
      <c r="F75" s="722"/>
      <c r="G75" s="231" t="s">
        <v>274</v>
      </c>
      <c r="H75" s="177"/>
      <c r="I75" s="178"/>
      <c r="J75" s="178"/>
      <c r="K75" s="178"/>
      <c r="L75" s="179"/>
      <c r="M75" s="165" t="s">
        <v>365</v>
      </c>
    </row>
    <row r="76" spans="1:15" s="165" customFormat="1" ht="10.5" customHeight="1" thickBot="1" x14ac:dyDescent="0.3">
      <c r="A76" s="217">
        <f t="shared" si="1"/>
        <v>58</v>
      </c>
      <c r="B76" s="687"/>
      <c r="C76" s="665"/>
      <c r="D76" s="253" t="s">
        <v>278</v>
      </c>
      <c r="E76" s="254" t="s">
        <v>279</v>
      </c>
      <c r="F76" s="319">
        <v>0.7</v>
      </c>
      <c r="G76" s="255" t="s">
        <v>274</v>
      </c>
      <c r="H76" s="177"/>
      <c r="I76" s="178"/>
      <c r="J76" s="178"/>
      <c r="K76" s="178"/>
      <c r="L76" s="179"/>
      <c r="M76" s="165" t="s">
        <v>363</v>
      </c>
      <c r="O76" s="313">
        <f>AVERAGE(F54:F76)</f>
        <v>0.7</v>
      </c>
    </row>
    <row r="77" spans="1:15" s="165" customFormat="1" ht="10.5" customHeight="1" thickBot="1" x14ac:dyDescent="0.3">
      <c r="A77" s="256">
        <f t="shared" si="1"/>
        <v>59</v>
      </c>
      <c r="B77" s="687">
        <v>5</v>
      </c>
      <c r="C77" s="677" t="s">
        <v>374</v>
      </c>
      <c r="D77" s="257" t="s">
        <v>280</v>
      </c>
      <c r="E77" s="258" t="s">
        <v>281</v>
      </c>
      <c r="F77" s="305">
        <v>1</v>
      </c>
      <c r="G77" s="259" t="s">
        <v>282</v>
      </c>
      <c r="H77" s="173"/>
      <c r="I77" s="174"/>
      <c r="J77" s="174"/>
      <c r="K77" s="174"/>
      <c r="L77" s="175"/>
      <c r="M77" s="165" t="s">
        <v>363</v>
      </c>
    </row>
    <row r="78" spans="1:15" s="165" customFormat="1" ht="10.5" customHeight="1" thickBot="1" x14ac:dyDescent="0.3">
      <c r="A78" s="236">
        <f t="shared" si="1"/>
        <v>60</v>
      </c>
      <c r="B78" s="687"/>
      <c r="C78" s="678"/>
      <c r="D78" s="753" t="s">
        <v>283</v>
      </c>
      <c r="E78" s="754" t="s">
        <v>284</v>
      </c>
      <c r="F78" s="306">
        <v>1</v>
      </c>
      <c r="G78" s="220" t="s">
        <v>282</v>
      </c>
      <c r="H78" s="173"/>
      <c r="I78" s="174"/>
      <c r="J78" s="174"/>
      <c r="K78" s="174"/>
      <c r="L78" s="175"/>
      <c r="M78" s="165" t="s">
        <v>363</v>
      </c>
    </row>
    <row r="79" spans="1:15" s="165" customFormat="1" ht="10.5" customHeight="1" thickBot="1" x14ac:dyDescent="0.3">
      <c r="A79" s="236">
        <f t="shared" si="1"/>
        <v>61</v>
      </c>
      <c r="B79" s="687"/>
      <c r="C79" s="678"/>
      <c r="D79" s="731"/>
      <c r="E79" s="682"/>
      <c r="F79" s="306">
        <v>1</v>
      </c>
      <c r="G79" s="222" t="s">
        <v>282</v>
      </c>
      <c r="H79" s="173"/>
      <c r="I79" s="174"/>
      <c r="J79" s="174"/>
      <c r="K79" s="174"/>
      <c r="L79" s="175"/>
      <c r="M79" s="165" t="s">
        <v>363</v>
      </c>
    </row>
    <row r="80" spans="1:15" s="165" customFormat="1" ht="10.5" customHeight="1" thickBot="1" x14ac:dyDescent="0.3">
      <c r="A80" s="236">
        <f t="shared" si="1"/>
        <v>62</v>
      </c>
      <c r="B80" s="687"/>
      <c r="C80" s="678"/>
      <c r="D80" s="733"/>
      <c r="E80" s="751"/>
      <c r="F80" s="307">
        <v>1</v>
      </c>
      <c r="G80" s="224" t="s">
        <v>282</v>
      </c>
      <c r="H80" s="173"/>
      <c r="I80" s="174"/>
      <c r="J80" s="174"/>
      <c r="K80" s="174"/>
      <c r="L80" s="175"/>
      <c r="M80" s="165" t="s">
        <v>363</v>
      </c>
    </row>
    <row r="81" spans="1:15" s="165" customFormat="1" ht="10.5" customHeight="1" thickBot="1" x14ac:dyDescent="0.3">
      <c r="A81" s="260">
        <f t="shared" si="1"/>
        <v>63</v>
      </c>
      <c r="B81" s="687"/>
      <c r="C81" s="679"/>
      <c r="D81" s="261" t="s">
        <v>285</v>
      </c>
      <c r="E81" s="262" t="s">
        <v>286</v>
      </c>
      <c r="F81" s="314">
        <v>0.7</v>
      </c>
      <c r="G81" s="229" t="s">
        <v>282</v>
      </c>
      <c r="H81" s="173"/>
      <c r="I81" s="174"/>
      <c r="J81" s="174"/>
      <c r="K81" s="174"/>
      <c r="L81" s="175"/>
      <c r="M81" s="165" t="s">
        <v>363</v>
      </c>
      <c r="O81" s="313">
        <f>AVERAGE(F77:F81)</f>
        <v>0.94000000000000006</v>
      </c>
    </row>
    <row r="82" spans="1:15" s="165" customFormat="1" ht="10.5" customHeight="1" x14ac:dyDescent="0.25">
      <c r="A82" s="256">
        <f t="shared" si="1"/>
        <v>64</v>
      </c>
      <c r="B82" s="672">
        <v>6</v>
      </c>
      <c r="C82" s="798" t="s">
        <v>375</v>
      </c>
      <c r="D82" s="672" t="s">
        <v>287</v>
      </c>
      <c r="E82" s="791" t="s">
        <v>288</v>
      </c>
      <c r="F82" s="308">
        <v>1</v>
      </c>
      <c r="G82" s="230" t="s">
        <v>174</v>
      </c>
      <c r="H82" s="177"/>
      <c r="I82" s="178"/>
      <c r="J82" s="178"/>
      <c r="K82" s="178"/>
      <c r="L82" s="179"/>
      <c r="M82" s="165" t="s">
        <v>363</v>
      </c>
    </row>
    <row r="83" spans="1:15" s="165" customFormat="1" ht="10.5" customHeight="1" x14ac:dyDescent="0.25">
      <c r="A83" s="236">
        <f t="shared" si="1"/>
        <v>65</v>
      </c>
      <c r="B83" s="739"/>
      <c r="C83" s="799"/>
      <c r="D83" s="739"/>
      <c r="E83" s="675" t="s">
        <v>288</v>
      </c>
      <c r="F83" s="316">
        <v>0.7</v>
      </c>
      <c r="G83" s="252" t="s">
        <v>174</v>
      </c>
      <c r="H83" s="177"/>
      <c r="I83" s="178"/>
      <c r="J83" s="178"/>
      <c r="K83" s="178"/>
      <c r="L83" s="179"/>
    </row>
    <row r="84" spans="1:15" s="165" customFormat="1" ht="10.5" customHeight="1" x14ac:dyDescent="0.25">
      <c r="A84" s="226">
        <f t="shared" si="1"/>
        <v>66</v>
      </c>
      <c r="B84" s="739"/>
      <c r="C84" s="799"/>
      <c r="D84" s="739"/>
      <c r="E84" s="675" t="s">
        <v>288</v>
      </c>
      <c r="F84" s="316">
        <v>0.7</v>
      </c>
      <c r="G84" s="230" t="s">
        <v>174</v>
      </c>
      <c r="H84" s="177"/>
      <c r="I84" s="178"/>
      <c r="J84" s="178"/>
      <c r="K84" s="178"/>
      <c r="L84" s="179"/>
    </row>
    <row r="85" spans="1:15" s="165" customFormat="1" ht="10.5" customHeight="1" x14ac:dyDescent="0.25">
      <c r="A85" s="236">
        <f t="shared" si="1"/>
        <v>67</v>
      </c>
      <c r="B85" s="739"/>
      <c r="C85" s="799"/>
      <c r="D85" s="739"/>
      <c r="E85" s="675" t="s">
        <v>288</v>
      </c>
      <c r="F85" s="316">
        <v>0.7</v>
      </c>
      <c r="G85" s="252" t="s">
        <v>174</v>
      </c>
      <c r="H85" s="177"/>
      <c r="I85" s="178"/>
      <c r="J85" s="178"/>
      <c r="K85" s="178"/>
      <c r="L85" s="179"/>
    </row>
    <row r="86" spans="1:15" s="165" customFormat="1" ht="10.5" customHeight="1" x14ac:dyDescent="0.25">
      <c r="A86" s="236">
        <f t="shared" si="1"/>
        <v>68</v>
      </c>
      <c r="B86" s="739"/>
      <c r="C86" s="799"/>
      <c r="D86" s="739"/>
      <c r="E86" s="675" t="s">
        <v>288</v>
      </c>
      <c r="F86" s="299">
        <v>1</v>
      </c>
      <c r="G86" s="252" t="s">
        <v>208</v>
      </c>
      <c r="H86" s="177"/>
      <c r="I86" s="178"/>
      <c r="J86" s="178"/>
      <c r="K86" s="178"/>
      <c r="L86" s="179"/>
    </row>
    <row r="87" spans="1:15" s="165" customFormat="1" ht="10.5" customHeight="1" x14ac:dyDescent="0.25">
      <c r="A87" s="236">
        <f t="shared" si="1"/>
        <v>69</v>
      </c>
      <c r="B87" s="739"/>
      <c r="C87" s="799"/>
      <c r="D87" s="739"/>
      <c r="E87" s="675" t="s">
        <v>288</v>
      </c>
      <c r="F87" s="299">
        <v>1</v>
      </c>
      <c r="G87" s="252" t="s">
        <v>174</v>
      </c>
      <c r="H87" s="177"/>
      <c r="I87" s="178"/>
      <c r="J87" s="178"/>
      <c r="K87" s="178"/>
      <c r="L87" s="179"/>
    </row>
    <row r="88" spans="1:15" s="165" customFormat="1" ht="10.5" customHeight="1" x14ac:dyDescent="0.25">
      <c r="A88" s="236">
        <f t="shared" si="1"/>
        <v>70</v>
      </c>
      <c r="B88" s="739"/>
      <c r="C88" s="799"/>
      <c r="D88" s="739"/>
      <c r="E88" s="675" t="s">
        <v>288</v>
      </c>
      <c r="F88" s="299">
        <v>1</v>
      </c>
      <c r="G88" s="252" t="s">
        <v>174</v>
      </c>
      <c r="H88" s="177"/>
      <c r="I88" s="178"/>
      <c r="J88" s="178"/>
      <c r="K88" s="178"/>
      <c r="L88" s="179"/>
    </row>
    <row r="89" spans="1:15" s="165" customFormat="1" ht="10.5" customHeight="1" x14ac:dyDescent="0.25">
      <c r="A89" s="236">
        <f t="shared" si="1"/>
        <v>71</v>
      </c>
      <c r="B89" s="739"/>
      <c r="C89" s="799"/>
      <c r="D89" s="740"/>
      <c r="E89" s="676" t="s">
        <v>288</v>
      </c>
      <c r="F89" s="299">
        <v>1</v>
      </c>
      <c r="G89" s="231" t="s">
        <v>174</v>
      </c>
      <c r="H89" s="177"/>
      <c r="I89" s="178"/>
      <c r="J89" s="178"/>
      <c r="K89" s="178"/>
      <c r="L89" s="179"/>
      <c r="M89" s="165" t="s">
        <v>366</v>
      </c>
    </row>
    <row r="90" spans="1:15" s="165" customFormat="1" ht="10.5" customHeight="1" x14ac:dyDescent="0.25">
      <c r="A90" s="226">
        <f t="shared" si="1"/>
        <v>72</v>
      </c>
      <c r="B90" s="739"/>
      <c r="C90" s="799"/>
      <c r="D90" s="684" t="s">
        <v>289</v>
      </c>
      <c r="E90" s="674" t="s">
        <v>290</v>
      </c>
      <c r="F90" s="721">
        <v>0.7</v>
      </c>
      <c r="G90" s="230" t="s">
        <v>282</v>
      </c>
      <c r="H90" s="177"/>
      <c r="I90" s="178"/>
      <c r="J90" s="178"/>
      <c r="K90" s="178"/>
      <c r="L90" s="179"/>
      <c r="M90" s="165" t="s">
        <v>366</v>
      </c>
    </row>
    <row r="91" spans="1:15" s="165" customFormat="1" ht="10.5" customHeight="1" x14ac:dyDescent="0.25">
      <c r="A91" s="236">
        <f t="shared" si="1"/>
        <v>73</v>
      </c>
      <c r="B91" s="739"/>
      <c r="C91" s="799"/>
      <c r="D91" s="790"/>
      <c r="E91" s="675"/>
      <c r="F91" s="722"/>
      <c r="G91" s="252" t="s">
        <v>282</v>
      </c>
      <c r="H91" s="177"/>
      <c r="I91" s="178"/>
      <c r="J91" s="178"/>
      <c r="K91" s="178"/>
      <c r="L91" s="179"/>
    </row>
    <row r="92" spans="1:15" s="165" customFormat="1" ht="10.5" customHeight="1" x14ac:dyDescent="0.25">
      <c r="A92" s="236">
        <f t="shared" si="1"/>
        <v>74</v>
      </c>
      <c r="B92" s="739"/>
      <c r="C92" s="799"/>
      <c r="D92" s="790"/>
      <c r="E92" s="675"/>
      <c r="F92" s="722"/>
      <c r="G92" s="252" t="s">
        <v>282</v>
      </c>
      <c r="H92" s="177"/>
      <c r="I92" s="178"/>
      <c r="J92" s="178"/>
      <c r="K92" s="178"/>
      <c r="L92" s="179"/>
    </row>
    <row r="93" spans="1:15" s="165" customFormat="1" ht="10.5" customHeight="1" x14ac:dyDescent="0.25">
      <c r="A93" s="236">
        <f t="shared" si="1"/>
        <v>75</v>
      </c>
      <c r="B93" s="739"/>
      <c r="C93" s="799"/>
      <c r="D93" s="790"/>
      <c r="E93" s="675"/>
      <c r="F93" s="722"/>
      <c r="G93" s="252" t="s">
        <v>282</v>
      </c>
      <c r="H93" s="177"/>
      <c r="I93" s="178"/>
      <c r="J93" s="178"/>
      <c r="K93" s="178"/>
      <c r="L93" s="179"/>
    </row>
    <row r="94" spans="1:15" s="165" customFormat="1" ht="10.5" customHeight="1" x14ac:dyDescent="0.25">
      <c r="A94" s="236">
        <f t="shared" si="1"/>
        <v>76</v>
      </c>
      <c r="B94" s="739"/>
      <c r="C94" s="799"/>
      <c r="D94" s="790"/>
      <c r="E94" s="675"/>
      <c r="F94" s="722"/>
      <c r="G94" s="252" t="s">
        <v>282</v>
      </c>
      <c r="H94" s="177"/>
      <c r="I94" s="178"/>
      <c r="J94" s="178"/>
      <c r="K94" s="178"/>
      <c r="L94" s="179"/>
    </row>
    <row r="95" spans="1:15" s="165" customFormat="1" ht="10.5" customHeight="1" x14ac:dyDescent="0.25">
      <c r="A95" s="236">
        <f t="shared" si="1"/>
        <v>77</v>
      </c>
      <c r="B95" s="739"/>
      <c r="C95" s="799"/>
      <c r="D95" s="790"/>
      <c r="E95" s="675"/>
      <c r="F95" s="722"/>
      <c r="G95" s="252" t="s">
        <v>282</v>
      </c>
      <c r="H95" s="177"/>
      <c r="I95" s="178"/>
      <c r="J95" s="178"/>
      <c r="K95" s="178"/>
      <c r="L95" s="179"/>
    </row>
    <row r="96" spans="1:15" s="165" customFormat="1" ht="10.5" customHeight="1" x14ac:dyDescent="0.25">
      <c r="A96" s="236">
        <f t="shared" si="1"/>
        <v>78</v>
      </c>
      <c r="B96" s="739"/>
      <c r="C96" s="799"/>
      <c r="D96" s="685"/>
      <c r="E96" s="676"/>
      <c r="F96" s="723"/>
      <c r="G96" s="231" t="s">
        <v>282</v>
      </c>
      <c r="H96" s="177"/>
      <c r="I96" s="178"/>
      <c r="J96" s="178"/>
      <c r="K96" s="178"/>
      <c r="L96" s="179"/>
    </row>
    <row r="97" spans="1:15" s="165" customFormat="1" ht="10.5" customHeight="1" x14ac:dyDescent="0.25">
      <c r="A97" s="226">
        <f t="shared" si="1"/>
        <v>79</v>
      </c>
      <c r="B97" s="739"/>
      <c r="C97" s="799"/>
      <c r="D97" s="232" t="s">
        <v>296</v>
      </c>
      <c r="E97" s="233" t="s">
        <v>297</v>
      </c>
      <c r="F97" s="318">
        <v>0.7</v>
      </c>
      <c r="G97" s="235" t="s">
        <v>174</v>
      </c>
      <c r="H97" s="177"/>
      <c r="I97" s="178"/>
      <c r="J97" s="178"/>
      <c r="K97" s="178"/>
      <c r="L97" s="179"/>
      <c r="M97" s="165" t="s">
        <v>363</v>
      </c>
    </row>
    <row r="98" spans="1:15" s="165" customFormat="1" ht="10.5" customHeight="1" x14ac:dyDescent="0.25">
      <c r="A98" s="226">
        <f t="shared" si="1"/>
        <v>80</v>
      </c>
      <c r="B98" s="739"/>
      <c r="C98" s="799"/>
      <c r="D98" s="232" t="s">
        <v>298</v>
      </c>
      <c r="E98" s="233" t="s">
        <v>299</v>
      </c>
      <c r="F98" s="318">
        <v>0.7</v>
      </c>
      <c r="G98" s="235" t="s">
        <v>174</v>
      </c>
      <c r="H98" s="177"/>
      <c r="I98" s="178"/>
      <c r="J98" s="178"/>
      <c r="K98" s="178"/>
      <c r="L98" s="179"/>
      <c r="M98" s="165" t="s">
        <v>363</v>
      </c>
    </row>
    <row r="99" spans="1:15" s="165" customFormat="1" ht="10.5" customHeight="1" thickBot="1" x14ac:dyDescent="0.3">
      <c r="A99" s="226">
        <f t="shared" si="1"/>
        <v>81</v>
      </c>
      <c r="B99" s="739"/>
      <c r="C99" s="799"/>
      <c r="D99" s="686" t="s">
        <v>300</v>
      </c>
      <c r="E99" s="674" t="s">
        <v>301</v>
      </c>
      <c r="F99" s="718">
        <v>1</v>
      </c>
      <c r="G99" s="230" t="s">
        <v>302</v>
      </c>
      <c r="H99" s="177"/>
      <c r="I99" s="178"/>
      <c r="J99" s="178"/>
      <c r="K99" s="178"/>
      <c r="L99" s="179"/>
      <c r="M99" s="165" t="s">
        <v>363</v>
      </c>
    </row>
    <row r="100" spans="1:15" s="165" customFormat="1" ht="10.5" customHeight="1" thickBot="1" x14ac:dyDescent="0.3">
      <c r="A100" s="236">
        <f t="shared" si="1"/>
        <v>82</v>
      </c>
      <c r="B100" s="739"/>
      <c r="C100" s="799"/>
      <c r="D100" s="687"/>
      <c r="E100" s="675" t="s">
        <v>301</v>
      </c>
      <c r="F100" s="719"/>
      <c r="G100" s="252" t="s">
        <v>302</v>
      </c>
      <c r="H100" s="177"/>
      <c r="I100" s="178"/>
      <c r="J100" s="178"/>
      <c r="K100" s="178"/>
      <c r="L100" s="179"/>
    </row>
    <row r="101" spans="1:15" s="165" customFormat="1" ht="10.5" customHeight="1" thickBot="1" x14ac:dyDescent="0.3">
      <c r="A101" s="236">
        <f t="shared" si="1"/>
        <v>83</v>
      </c>
      <c r="B101" s="739"/>
      <c r="C101" s="799"/>
      <c r="D101" s="687"/>
      <c r="E101" s="675" t="s">
        <v>301</v>
      </c>
      <c r="F101" s="719"/>
      <c r="G101" s="252" t="s">
        <v>302</v>
      </c>
      <c r="H101" s="177"/>
      <c r="I101" s="178"/>
      <c r="J101" s="178"/>
      <c r="K101" s="178"/>
      <c r="L101" s="179"/>
    </row>
    <row r="102" spans="1:15" s="165" customFormat="1" ht="10.5" customHeight="1" x14ac:dyDescent="0.25">
      <c r="A102" s="236">
        <f t="shared" si="1"/>
        <v>84</v>
      </c>
      <c r="B102" s="739"/>
      <c r="C102" s="799"/>
      <c r="D102" s="673"/>
      <c r="E102" s="676" t="s">
        <v>301</v>
      </c>
      <c r="F102" s="720"/>
      <c r="G102" s="231" t="s">
        <v>302</v>
      </c>
      <c r="H102" s="177"/>
      <c r="I102" s="178"/>
      <c r="J102" s="178"/>
      <c r="K102" s="178"/>
      <c r="L102" s="179"/>
    </row>
    <row r="103" spans="1:15" s="165" customFormat="1" ht="10.5" customHeight="1" thickBot="1" x14ac:dyDescent="0.3">
      <c r="A103" s="217">
        <f t="shared" si="1"/>
        <v>85</v>
      </c>
      <c r="B103" s="660"/>
      <c r="C103" s="800"/>
      <c r="D103" s="253" t="s">
        <v>303</v>
      </c>
      <c r="E103" s="254" t="s">
        <v>304</v>
      </c>
      <c r="F103" s="298">
        <v>1</v>
      </c>
      <c r="G103" s="263" t="s">
        <v>263</v>
      </c>
      <c r="H103" s="177"/>
      <c r="I103" s="178"/>
      <c r="J103" s="178"/>
      <c r="K103" s="178"/>
      <c r="L103" s="179"/>
      <c r="M103" s="165" t="s">
        <v>363</v>
      </c>
      <c r="O103" s="313">
        <f>AVERAGE(F82:F103)</f>
        <v>0.86153846153846148</v>
      </c>
    </row>
    <row r="104" spans="1:15" s="165" customFormat="1" ht="10.5" customHeight="1" thickBot="1" x14ac:dyDescent="0.3">
      <c r="A104" s="256">
        <f t="shared" si="1"/>
        <v>86</v>
      </c>
      <c r="B104" s="739">
        <v>7</v>
      </c>
      <c r="C104" s="677" t="s">
        <v>376</v>
      </c>
      <c r="D104" s="730" t="s">
        <v>306</v>
      </c>
      <c r="E104" s="734" t="s">
        <v>307</v>
      </c>
      <c r="F104" s="320">
        <v>0.7</v>
      </c>
      <c r="G104" s="264"/>
      <c r="H104" s="173"/>
      <c r="I104" s="174"/>
      <c r="J104" s="174"/>
      <c r="K104" s="174"/>
      <c r="L104" s="175"/>
      <c r="M104" s="165" t="s">
        <v>363</v>
      </c>
    </row>
    <row r="105" spans="1:15" s="165" customFormat="1" ht="10.5" customHeight="1" thickBot="1" x14ac:dyDescent="0.3">
      <c r="A105" s="236">
        <f t="shared" si="1"/>
        <v>87</v>
      </c>
      <c r="B105" s="672"/>
      <c r="C105" s="678" t="s">
        <v>305</v>
      </c>
      <c r="D105" s="731"/>
      <c r="E105" s="735"/>
      <c r="F105" s="325">
        <v>0</v>
      </c>
      <c r="G105" s="222" t="s">
        <v>175</v>
      </c>
      <c r="H105" s="173"/>
      <c r="I105" s="174"/>
      <c r="J105" s="174"/>
      <c r="K105" s="174"/>
      <c r="L105" s="175"/>
    </row>
    <row r="106" spans="1:15" s="165" customFormat="1" ht="10.5" customHeight="1" thickBot="1" x14ac:dyDescent="0.3">
      <c r="A106" s="236">
        <f t="shared" si="1"/>
        <v>88</v>
      </c>
      <c r="B106" s="672"/>
      <c r="C106" s="678" t="s">
        <v>305</v>
      </c>
      <c r="D106" s="731"/>
      <c r="E106" s="735"/>
      <c r="F106" s="325">
        <v>0</v>
      </c>
      <c r="G106" s="222" t="s">
        <v>308</v>
      </c>
      <c r="H106" s="173"/>
      <c r="I106" s="174"/>
      <c r="J106" s="174"/>
      <c r="K106" s="174"/>
      <c r="L106" s="175"/>
    </row>
    <row r="107" spans="1:15" s="165" customFormat="1" ht="10.5" customHeight="1" thickBot="1" x14ac:dyDescent="0.3">
      <c r="A107" s="646">
        <f t="shared" si="1"/>
        <v>89</v>
      </c>
      <c r="B107" s="672"/>
      <c r="C107" s="678" t="s">
        <v>305</v>
      </c>
      <c r="D107" s="731"/>
      <c r="E107" s="735"/>
      <c r="F107" s="716">
        <v>0</v>
      </c>
      <c r="G107" s="222" t="s">
        <v>174</v>
      </c>
      <c r="H107" s="173"/>
      <c r="I107" s="174"/>
      <c r="J107" s="174"/>
      <c r="K107" s="174"/>
      <c r="L107" s="175"/>
    </row>
    <row r="108" spans="1:15" s="165" customFormat="1" ht="10.5" customHeight="1" thickBot="1" x14ac:dyDescent="0.3">
      <c r="A108" s="648"/>
      <c r="B108" s="672"/>
      <c r="C108" s="678"/>
      <c r="D108" s="732"/>
      <c r="E108" s="736"/>
      <c r="F108" s="717"/>
      <c r="G108" s="265"/>
      <c r="H108" s="173"/>
      <c r="I108" s="174"/>
      <c r="J108" s="174"/>
      <c r="K108" s="174"/>
      <c r="L108" s="175"/>
    </row>
    <row r="109" spans="1:15" s="165" customFormat="1" ht="10.5" customHeight="1" thickBot="1" x14ac:dyDescent="0.3">
      <c r="A109" s="260">
        <f>A107+1</f>
        <v>90</v>
      </c>
      <c r="B109" s="672"/>
      <c r="C109" s="678"/>
      <c r="D109" s="733"/>
      <c r="E109" s="737"/>
      <c r="F109" s="321">
        <v>0.7</v>
      </c>
      <c r="G109" s="224" t="s">
        <v>177</v>
      </c>
      <c r="H109" s="173"/>
      <c r="I109" s="174"/>
      <c r="J109" s="174"/>
      <c r="K109" s="174"/>
      <c r="L109" s="175"/>
    </row>
    <row r="110" spans="1:15" s="165" customFormat="1" ht="10.5" customHeight="1" thickBot="1" x14ac:dyDescent="0.3">
      <c r="A110" s="256">
        <f t="shared" si="1"/>
        <v>91</v>
      </c>
      <c r="B110" s="672"/>
      <c r="C110" s="678" t="s">
        <v>305</v>
      </c>
      <c r="D110" s="243" t="s">
        <v>310</v>
      </c>
      <c r="E110" s="228" t="s">
        <v>311</v>
      </c>
      <c r="F110" s="321">
        <v>0.7</v>
      </c>
      <c r="G110" s="242" t="s">
        <v>177</v>
      </c>
      <c r="H110" s="173"/>
      <c r="I110" s="174"/>
      <c r="J110" s="174"/>
      <c r="K110" s="174"/>
      <c r="L110" s="175"/>
      <c r="M110" s="165" t="s">
        <v>363</v>
      </c>
    </row>
    <row r="111" spans="1:15" s="165" customFormat="1" ht="10.5" customHeight="1" thickBot="1" x14ac:dyDescent="0.3">
      <c r="A111" s="225">
        <f t="shared" si="1"/>
        <v>92</v>
      </c>
      <c r="B111" s="672"/>
      <c r="C111" s="678" t="s">
        <v>305</v>
      </c>
      <c r="D111" s="753" t="s">
        <v>312</v>
      </c>
      <c r="E111" s="785" t="s">
        <v>313</v>
      </c>
      <c r="F111" s="317">
        <v>0.7</v>
      </c>
      <c r="G111" s="246" t="s">
        <v>400</v>
      </c>
      <c r="H111" s="173"/>
      <c r="I111" s="174"/>
      <c r="J111" s="174"/>
      <c r="K111" s="174"/>
      <c r="L111" s="175"/>
      <c r="M111" s="165" t="s">
        <v>363</v>
      </c>
    </row>
    <row r="112" spans="1:15" s="165" customFormat="1" ht="10.5" customHeight="1" thickBot="1" x14ac:dyDescent="0.3">
      <c r="A112" s="223">
        <f t="shared" si="1"/>
        <v>93</v>
      </c>
      <c r="B112" s="672"/>
      <c r="C112" s="678" t="s">
        <v>305</v>
      </c>
      <c r="D112" s="733"/>
      <c r="E112" s="737" t="s">
        <v>313</v>
      </c>
      <c r="F112" s="321">
        <v>0.7</v>
      </c>
      <c r="G112" s="242" t="s">
        <v>205</v>
      </c>
      <c r="H112" s="173"/>
      <c r="I112" s="174"/>
      <c r="J112" s="174"/>
      <c r="K112" s="174"/>
      <c r="L112" s="175"/>
      <c r="M112" s="165" t="s">
        <v>363</v>
      </c>
    </row>
    <row r="113" spans="1:15" s="165" customFormat="1" ht="10.5" customHeight="1" thickBot="1" x14ac:dyDescent="0.3">
      <c r="A113" s="225">
        <f t="shared" si="1"/>
        <v>94</v>
      </c>
      <c r="B113" s="672"/>
      <c r="C113" s="678" t="s">
        <v>305</v>
      </c>
      <c r="D113" s="749" t="s">
        <v>314</v>
      </c>
      <c r="E113" s="750" t="s">
        <v>315</v>
      </c>
      <c r="F113" s="654">
        <v>1</v>
      </c>
      <c r="G113" s="266" t="s">
        <v>177</v>
      </c>
      <c r="H113" s="173"/>
      <c r="I113" s="174"/>
      <c r="J113" s="174"/>
      <c r="K113" s="174"/>
      <c r="L113" s="175"/>
      <c r="M113" s="165" t="s">
        <v>363</v>
      </c>
    </row>
    <row r="114" spans="1:15" s="165" customFormat="1" ht="10.5" customHeight="1" thickBot="1" x14ac:dyDescent="0.3">
      <c r="A114" s="221">
        <f t="shared" si="1"/>
        <v>95</v>
      </c>
      <c r="B114" s="672"/>
      <c r="C114" s="678" t="s">
        <v>305</v>
      </c>
      <c r="D114" s="731"/>
      <c r="E114" s="682" t="s">
        <v>315</v>
      </c>
      <c r="F114" s="815"/>
      <c r="G114" s="267" t="s">
        <v>177</v>
      </c>
      <c r="H114" s="173"/>
      <c r="I114" s="174"/>
      <c r="J114" s="174"/>
      <c r="K114" s="174"/>
      <c r="L114" s="175"/>
    </row>
    <row r="115" spans="1:15" s="165" customFormat="1" ht="10.5" customHeight="1" thickBot="1" x14ac:dyDescent="0.3">
      <c r="A115" s="268">
        <f t="shared" si="1"/>
        <v>96</v>
      </c>
      <c r="B115" s="672"/>
      <c r="C115" s="678" t="s">
        <v>305</v>
      </c>
      <c r="D115" s="733"/>
      <c r="E115" s="751" t="s">
        <v>315</v>
      </c>
      <c r="F115" s="816"/>
      <c r="G115" s="269" t="s">
        <v>177</v>
      </c>
      <c r="H115" s="173"/>
      <c r="I115" s="174"/>
      <c r="J115" s="174"/>
      <c r="K115" s="174"/>
      <c r="L115" s="175"/>
    </row>
    <row r="116" spans="1:15" s="165" customFormat="1" ht="10.5" customHeight="1" thickBot="1" x14ac:dyDescent="0.3">
      <c r="A116" s="256">
        <f t="shared" si="1"/>
        <v>97</v>
      </c>
      <c r="B116" s="672"/>
      <c r="C116" s="678" t="s">
        <v>305</v>
      </c>
      <c r="D116" s="261" t="s">
        <v>316</v>
      </c>
      <c r="E116" s="262" t="s">
        <v>317</v>
      </c>
      <c r="F116" s="309">
        <v>1</v>
      </c>
      <c r="G116" s="242" t="s">
        <v>318</v>
      </c>
      <c r="H116" s="173"/>
      <c r="I116" s="174"/>
      <c r="J116" s="174"/>
      <c r="K116" s="174"/>
      <c r="L116" s="175"/>
      <c r="M116" s="165" t="s">
        <v>366</v>
      </c>
    </row>
    <row r="117" spans="1:15" s="165" customFormat="1" ht="10.5" customHeight="1" thickBot="1" x14ac:dyDescent="0.3">
      <c r="A117" s="225">
        <f t="shared" si="1"/>
        <v>98</v>
      </c>
      <c r="B117" s="672"/>
      <c r="C117" s="678" t="s">
        <v>305</v>
      </c>
      <c r="D117" s="680" t="s">
        <v>319</v>
      </c>
      <c r="E117" s="681" t="s">
        <v>320</v>
      </c>
      <c r="F117" s="817">
        <v>0.7</v>
      </c>
      <c r="G117" s="220"/>
      <c r="H117" s="173"/>
      <c r="I117" s="174"/>
      <c r="J117" s="174"/>
      <c r="K117" s="174"/>
      <c r="L117" s="175"/>
      <c r="M117" s="165" t="s">
        <v>362</v>
      </c>
    </row>
    <row r="118" spans="1:15" s="165" customFormat="1" ht="10.5" customHeight="1" thickBot="1" x14ac:dyDescent="0.3">
      <c r="A118" s="221">
        <f t="shared" si="1"/>
        <v>99</v>
      </c>
      <c r="B118" s="672"/>
      <c r="C118" s="678" t="s">
        <v>305</v>
      </c>
      <c r="D118" s="680"/>
      <c r="E118" s="682"/>
      <c r="F118" s="818"/>
      <c r="G118" s="222" t="s">
        <v>175</v>
      </c>
      <c r="H118" s="173"/>
      <c r="I118" s="174"/>
      <c r="J118" s="174"/>
      <c r="K118" s="174"/>
      <c r="L118" s="175"/>
    </row>
    <row r="119" spans="1:15" s="165" customFormat="1" ht="10.5" customHeight="1" thickBot="1" x14ac:dyDescent="0.3">
      <c r="A119" s="221">
        <f t="shared" si="1"/>
        <v>100</v>
      </c>
      <c r="B119" s="672"/>
      <c r="C119" s="678" t="s">
        <v>305</v>
      </c>
      <c r="D119" s="680"/>
      <c r="E119" s="682"/>
      <c r="F119" s="818"/>
      <c r="G119" s="222" t="s">
        <v>175</v>
      </c>
      <c r="H119" s="173"/>
      <c r="I119" s="174"/>
      <c r="J119" s="174"/>
      <c r="K119" s="174"/>
      <c r="L119" s="175"/>
    </row>
    <row r="120" spans="1:15" s="165" customFormat="1" ht="10.5" customHeight="1" thickBot="1" x14ac:dyDescent="0.3">
      <c r="A120" s="221">
        <f t="shared" si="1"/>
        <v>101</v>
      </c>
      <c r="B120" s="672"/>
      <c r="C120" s="678" t="s">
        <v>305</v>
      </c>
      <c r="D120" s="680"/>
      <c r="E120" s="682"/>
      <c r="F120" s="818"/>
      <c r="G120" s="222" t="s">
        <v>28</v>
      </c>
      <c r="H120" s="173"/>
      <c r="I120" s="174"/>
      <c r="J120" s="174"/>
      <c r="K120" s="174"/>
      <c r="L120" s="175"/>
    </row>
    <row r="121" spans="1:15" s="165" customFormat="1" ht="10.5" customHeight="1" thickBot="1" x14ac:dyDescent="0.3">
      <c r="A121" s="268">
        <f t="shared" si="1"/>
        <v>102</v>
      </c>
      <c r="B121" s="672"/>
      <c r="C121" s="679" t="s">
        <v>305</v>
      </c>
      <c r="D121" s="774"/>
      <c r="E121" s="786"/>
      <c r="F121" s="819"/>
      <c r="G121" s="270" t="s">
        <v>28</v>
      </c>
      <c r="H121" s="173"/>
      <c r="I121" s="174"/>
      <c r="J121" s="174"/>
      <c r="K121" s="174"/>
      <c r="L121" s="175"/>
      <c r="O121" s="313">
        <f>AVERAGE(F104:F121)</f>
        <v>0.5636363636363636</v>
      </c>
    </row>
    <row r="122" spans="1:15" s="165" customFormat="1" ht="10.5" customHeight="1" thickBot="1" x14ac:dyDescent="0.3">
      <c r="A122" s="748">
        <f t="shared" si="1"/>
        <v>103</v>
      </c>
      <c r="B122" s="687">
        <v>8</v>
      </c>
      <c r="C122" s="663" t="s">
        <v>377</v>
      </c>
      <c r="D122" s="672" t="s">
        <v>321</v>
      </c>
      <c r="E122" s="822" t="s">
        <v>322</v>
      </c>
      <c r="F122" s="805">
        <v>0.7</v>
      </c>
      <c r="G122" s="823" t="s">
        <v>264</v>
      </c>
      <c r="H122" s="177"/>
      <c r="I122" s="178"/>
      <c r="J122" s="178"/>
      <c r="K122" s="178"/>
      <c r="L122" s="179"/>
      <c r="M122" s="165" t="s">
        <v>360</v>
      </c>
    </row>
    <row r="123" spans="1:15" s="165" customFormat="1" ht="10.5" customHeight="1" thickBot="1" x14ac:dyDescent="0.3">
      <c r="A123" s="647"/>
      <c r="B123" s="687"/>
      <c r="C123" s="664"/>
      <c r="D123" s="740"/>
      <c r="E123" s="738"/>
      <c r="F123" s="806"/>
      <c r="G123" s="705"/>
      <c r="H123" s="177"/>
      <c r="I123" s="178"/>
      <c r="J123" s="178"/>
      <c r="K123" s="178"/>
      <c r="L123" s="179"/>
    </row>
    <row r="124" spans="1:15" s="165" customFormat="1" ht="10.5" customHeight="1" thickBot="1" x14ac:dyDescent="0.3">
      <c r="A124" s="217">
        <f>A122+1</f>
        <v>104</v>
      </c>
      <c r="B124" s="687"/>
      <c r="C124" s="664"/>
      <c r="D124" s="232" t="s">
        <v>323</v>
      </c>
      <c r="E124" s="233" t="s">
        <v>324</v>
      </c>
      <c r="F124" s="323">
        <v>0.7</v>
      </c>
      <c r="G124" s="271" t="s">
        <v>264</v>
      </c>
      <c r="H124" s="177"/>
      <c r="I124" s="178"/>
      <c r="J124" s="178"/>
      <c r="K124" s="178"/>
      <c r="L124" s="179"/>
      <c r="M124" s="165" t="s">
        <v>362</v>
      </c>
    </row>
    <row r="125" spans="1:15" s="165" customFormat="1" ht="10.5" customHeight="1" thickBot="1" x14ac:dyDescent="0.3">
      <c r="A125" s="256">
        <f t="shared" si="1"/>
        <v>105</v>
      </c>
      <c r="B125" s="687"/>
      <c r="C125" s="664"/>
      <c r="D125" s="232" t="s">
        <v>325</v>
      </c>
      <c r="E125" s="233" t="s">
        <v>326</v>
      </c>
      <c r="F125" s="310">
        <v>1</v>
      </c>
      <c r="G125" s="272" t="s">
        <v>264</v>
      </c>
      <c r="H125" s="177"/>
      <c r="I125" s="178"/>
      <c r="J125" s="178"/>
      <c r="K125" s="178"/>
      <c r="L125" s="179"/>
      <c r="M125" s="165" t="s">
        <v>360</v>
      </c>
    </row>
    <row r="126" spans="1:15" s="165" customFormat="1" ht="10.5" customHeight="1" thickBot="1" x14ac:dyDescent="0.3">
      <c r="A126" s="225">
        <f t="shared" si="1"/>
        <v>106</v>
      </c>
      <c r="B126" s="687"/>
      <c r="C126" s="664"/>
      <c r="D126" s="787" t="s">
        <v>327</v>
      </c>
      <c r="E126" s="747" t="s">
        <v>328</v>
      </c>
      <c r="F126" s="314">
        <v>0.7</v>
      </c>
      <c r="G126" s="230" t="s">
        <v>264</v>
      </c>
      <c r="H126" s="177"/>
      <c r="I126" s="178"/>
      <c r="J126" s="178"/>
      <c r="K126" s="178"/>
      <c r="L126" s="179"/>
      <c r="M126" s="165" t="s">
        <v>360</v>
      </c>
    </row>
    <row r="127" spans="1:15" s="165" customFormat="1" ht="10.5" customHeight="1" thickBot="1" x14ac:dyDescent="0.3">
      <c r="A127" s="268">
        <f t="shared" si="1"/>
        <v>107</v>
      </c>
      <c r="B127" s="687"/>
      <c r="C127" s="665"/>
      <c r="D127" s="788"/>
      <c r="E127" s="789"/>
      <c r="F127" s="311">
        <v>1</v>
      </c>
      <c r="G127" s="273" t="s">
        <v>205</v>
      </c>
      <c r="H127" s="177"/>
      <c r="I127" s="178"/>
      <c r="J127" s="178"/>
      <c r="K127" s="178"/>
      <c r="L127" s="179"/>
      <c r="M127" s="165" t="s">
        <v>360</v>
      </c>
      <c r="O127" s="313">
        <f>AVERAGE(F122:F127)</f>
        <v>0.82</v>
      </c>
    </row>
    <row r="128" spans="1:15" s="165" customFormat="1" ht="10.5" customHeight="1" thickBot="1" x14ac:dyDescent="0.3">
      <c r="A128" s="219">
        <f t="shared" si="1"/>
        <v>108</v>
      </c>
      <c r="B128" s="673">
        <v>9</v>
      </c>
      <c r="C128" s="677" t="s">
        <v>378</v>
      </c>
      <c r="D128" s="680" t="s">
        <v>330</v>
      </c>
      <c r="E128" s="681" t="s">
        <v>329</v>
      </c>
      <c r="F128" s="817">
        <v>0.7</v>
      </c>
      <c r="G128" s="274" t="s">
        <v>302</v>
      </c>
      <c r="H128" s="173"/>
      <c r="I128" s="174"/>
      <c r="J128" s="174"/>
      <c r="K128" s="174"/>
      <c r="L128" s="175"/>
      <c r="M128" s="165" t="s">
        <v>365</v>
      </c>
    </row>
    <row r="129" spans="1:15" s="165" customFormat="1" ht="10.5" customHeight="1" thickBot="1" x14ac:dyDescent="0.3">
      <c r="A129" s="221">
        <f t="shared" si="1"/>
        <v>109</v>
      </c>
      <c r="B129" s="673"/>
      <c r="C129" s="678"/>
      <c r="D129" s="680"/>
      <c r="E129" s="682"/>
      <c r="F129" s="818"/>
      <c r="G129" s="275" t="s">
        <v>302</v>
      </c>
      <c r="H129" s="173"/>
      <c r="I129" s="174"/>
      <c r="J129" s="174"/>
      <c r="K129" s="174"/>
      <c r="L129" s="175"/>
    </row>
    <row r="130" spans="1:15" s="165" customFormat="1" ht="10.5" customHeight="1" thickBot="1" x14ac:dyDescent="0.3">
      <c r="A130" s="221">
        <f t="shared" si="1"/>
        <v>110</v>
      </c>
      <c r="B130" s="673"/>
      <c r="C130" s="678"/>
      <c r="D130" s="680"/>
      <c r="E130" s="682"/>
      <c r="F130" s="818"/>
      <c r="G130" s="275" t="s">
        <v>302</v>
      </c>
      <c r="H130" s="173"/>
      <c r="I130" s="174"/>
      <c r="J130" s="174"/>
      <c r="K130" s="174"/>
      <c r="L130" s="175"/>
    </row>
    <row r="131" spans="1:15" s="165" customFormat="1" ht="10.5" customHeight="1" thickBot="1" x14ac:dyDescent="0.3">
      <c r="A131" s="221">
        <f t="shared" si="1"/>
        <v>111</v>
      </c>
      <c r="B131" s="673"/>
      <c r="C131" s="678"/>
      <c r="D131" s="680"/>
      <c r="E131" s="682"/>
      <c r="F131" s="818"/>
      <c r="G131" s="275" t="s">
        <v>302</v>
      </c>
      <c r="H131" s="173"/>
      <c r="I131" s="174"/>
      <c r="J131" s="174"/>
      <c r="K131" s="174"/>
      <c r="L131" s="175"/>
    </row>
    <row r="132" spans="1:15" s="165" customFormat="1" ht="10.5" customHeight="1" thickBot="1" x14ac:dyDescent="0.3">
      <c r="A132" s="268">
        <f t="shared" si="1"/>
        <v>112</v>
      </c>
      <c r="B132" s="672"/>
      <c r="C132" s="679"/>
      <c r="D132" s="680"/>
      <c r="E132" s="683"/>
      <c r="F132" s="819"/>
      <c r="G132" s="276" t="s">
        <v>302</v>
      </c>
      <c r="H132" s="173"/>
      <c r="I132" s="174"/>
      <c r="J132" s="174"/>
      <c r="K132" s="174"/>
      <c r="L132" s="175"/>
    </row>
    <row r="133" spans="1:15" s="165" customFormat="1" ht="10.5" customHeight="1" x14ac:dyDescent="0.25">
      <c r="A133" s="221">
        <f t="shared" si="1"/>
        <v>113</v>
      </c>
      <c r="B133" s="669">
        <v>10</v>
      </c>
      <c r="C133" s="663" t="s">
        <v>379</v>
      </c>
      <c r="D133" s="277" t="s">
        <v>397</v>
      </c>
      <c r="E133" s="278" t="s">
        <v>398</v>
      </c>
      <c r="F133" s="326">
        <v>0</v>
      </c>
      <c r="G133" s="279"/>
      <c r="H133" s="173"/>
      <c r="I133" s="174"/>
      <c r="J133" s="174"/>
      <c r="K133" s="174"/>
      <c r="L133" s="175"/>
      <c r="O133" s="313">
        <f>AVERAGE(F128)</f>
        <v>0.7</v>
      </c>
    </row>
    <row r="134" spans="1:15" s="165" customFormat="1" ht="10.5" customHeight="1" x14ac:dyDescent="0.25">
      <c r="A134" s="221">
        <f t="shared" si="1"/>
        <v>114</v>
      </c>
      <c r="B134" s="670"/>
      <c r="C134" s="664"/>
      <c r="D134" s="739" t="s">
        <v>331</v>
      </c>
      <c r="E134" s="747" t="s">
        <v>332</v>
      </c>
      <c r="F134" s="812">
        <v>0.7</v>
      </c>
      <c r="G134" s="230" t="s">
        <v>333</v>
      </c>
      <c r="H134" s="177"/>
      <c r="I134" s="178"/>
      <c r="J134" s="178"/>
      <c r="K134" s="178"/>
      <c r="L134" s="179"/>
      <c r="M134" s="165" t="s">
        <v>366</v>
      </c>
    </row>
    <row r="135" spans="1:15" s="165" customFormat="1" ht="10.5" customHeight="1" x14ac:dyDescent="0.25">
      <c r="A135" s="221">
        <f t="shared" si="1"/>
        <v>115</v>
      </c>
      <c r="B135" s="670"/>
      <c r="C135" s="664"/>
      <c r="D135" s="739"/>
      <c r="E135" s="675"/>
      <c r="F135" s="812"/>
      <c r="G135" s="252" t="s">
        <v>333</v>
      </c>
      <c r="H135" s="177"/>
      <c r="I135" s="178"/>
      <c r="J135" s="178"/>
      <c r="K135" s="178"/>
      <c r="L135" s="179"/>
    </row>
    <row r="136" spans="1:15" s="165" customFormat="1" ht="10.5" customHeight="1" x14ac:dyDescent="0.25">
      <c r="A136" s="221">
        <f t="shared" si="1"/>
        <v>116</v>
      </c>
      <c r="B136" s="670"/>
      <c r="C136" s="664"/>
      <c r="D136" s="739"/>
      <c r="E136" s="675"/>
      <c r="F136" s="812"/>
      <c r="G136" s="252" t="s">
        <v>333</v>
      </c>
      <c r="H136" s="177"/>
      <c r="I136" s="178"/>
      <c r="J136" s="178"/>
      <c r="K136" s="178"/>
      <c r="L136" s="179"/>
    </row>
    <row r="137" spans="1:15" s="165" customFormat="1" ht="10.5" customHeight="1" x14ac:dyDescent="0.25">
      <c r="A137" s="221">
        <f t="shared" si="1"/>
        <v>117</v>
      </c>
      <c r="B137" s="670"/>
      <c r="C137" s="664"/>
      <c r="D137" s="739"/>
      <c r="E137" s="675"/>
      <c r="F137" s="812"/>
      <c r="G137" s="252" t="s">
        <v>333</v>
      </c>
      <c r="H137" s="177"/>
      <c r="I137" s="178"/>
      <c r="J137" s="178"/>
      <c r="K137" s="178"/>
      <c r="L137" s="179"/>
    </row>
    <row r="138" spans="1:15" s="165" customFormat="1" ht="10.5" customHeight="1" x14ac:dyDescent="0.25">
      <c r="A138" s="221">
        <f t="shared" si="1"/>
        <v>118</v>
      </c>
      <c r="B138" s="670"/>
      <c r="C138" s="664"/>
      <c r="D138" s="739"/>
      <c r="E138" s="675"/>
      <c r="F138" s="812"/>
      <c r="G138" s="252" t="s">
        <v>333</v>
      </c>
      <c r="H138" s="177"/>
      <c r="I138" s="178"/>
      <c r="J138" s="178"/>
      <c r="K138" s="178"/>
      <c r="L138" s="179"/>
    </row>
    <row r="139" spans="1:15" s="165" customFormat="1" ht="10.5" customHeight="1" x14ac:dyDescent="0.25">
      <c r="A139" s="221">
        <f t="shared" si="1"/>
        <v>119</v>
      </c>
      <c r="B139" s="670"/>
      <c r="C139" s="664"/>
      <c r="D139" s="739"/>
      <c r="E139" s="675"/>
      <c r="F139" s="812"/>
      <c r="G139" s="252" t="s">
        <v>333</v>
      </c>
      <c r="H139" s="177"/>
      <c r="I139" s="178"/>
      <c r="J139" s="178"/>
      <c r="K139" s="178"/>
      <c r="L139" s="179"/>
    </row>
    <row r="140" spans="1:15" s="165" customFormat="1" ht="10.5" customHeight="1" x14ac:dyDescent="0.25">
      <c r="A140" s="223">
        <f t="shared" ref="A140:A165" si="2">A139+1</f>
        <v>120</v>
      </c>
      <c r="B140" s="670"/>
      <c r="C140" s="664"/>
      <c r="D140" s="739"/>
      <c r="E140" s="675"/>
      <c r="F140" s="812"/>
      <c r="G140" s="231" t="s">
        <v>333</v>
      </c>
      <c r="H140" s="177"/>
      <c r="I140" s="178"/>
      <c r="J140" s="178"/>
      <c r="K140" s="178"/>
      <c r="L140" s="179"/>
    </row>
    <row r="141" spans="1:15" s="165" customFormat="1" ht="10.5" customHeight="1" x14ac:dyDescent="0.25">
      <c r="A141" s="225">
        <f t="shared" si="2"/>
        <v>121</v>
      </c>
      <c r="B141" s="670"/>
      <c r="C141" s="664"/>
      <c r="D141" s="739"/>
      <c r="E141" s="675"/>
      <c r="F141" s="812"/>
      <c r="G141" s="230" t="s">
        <v>333</v>
      </c>
      <c r="H141" s="177"/>
      <c r="I141" s="178"/>
      <c r="J141" s="178"/>
      <c r="K141" s="178"/>
      <c r="L141" s="179"/>
    </row>
    <row r="142" spans="1:15" s="165" customFormat="1" ht="10.5" customHeight="1" x14ac:dyDescent="0.25">
      <c r="A142" s="221">
        <f t="shared" si="2"/>
        <v>122</v>
      </c>
      <c r="B142" s="670"/>
      <c r="C142" s="664"/>
      <c r="D142" s="740"/>
      <c r="E142" s="676"/>
      <c r="F142" s="813"/>
      <c r="G142" s="231" t="s">
        <v>333</v>
      </c>
      <c r="H142" s="177"/>
      <c r="I142" s="178"/>
      <c r="J142" s="178"/>
      <c r="K142" s="178"/>
      <c r="L142" s="179"/>
    </row>
    <row r="143" spans="1:15" s="165" customFormat="1" ht="10.5" customHeight="1" thickBot="1" x14ac:dyDescent="0.3">
      <c r="A143" s="221">
        <f t="shared" si="2"/>
        <v>123</v>
      </c>
      <c r="B143" s="670"/>
      <c r="C143" s="664"/>
      <c r="D143" s="659" t="s">
        <v>336</v>
      </c>
      <c r="E143" s="674" t="s">
        <v>337</v>
      </c>
      <c r="F143" s="814">
        <v>0.7</v>
      </c>
      <c r="G143" s="230" t="s">
        <v>333</v>
      </c>
      <c r="H143" s="177"/>
      <c r="I143" s="178"/>
      <c r="J143" s="178"/>
      <c r="K143" s="178"/>
      <c r="L143" s="179"/>
      <c r="M143" s="165" t="s">
        <v>363</v>
      </c>
    </row>
    <row r="144" spans="1:15" s="165" customFormat="1" ht="10.5" customHeight="1" thickBot="1" x14ac:dyDescent="0.3">
      <c r="A144" s="221">
        <f t="shared" si="2"/>
        <v>124</v>
      </c>
      <c r="B144" s="670"/>
      <c r="C144" s="664"/>
      <c r="D144" s="672"/>
      <c r="E144" s="675"/>
      <c r="F144" s="812"/>
      <c r="G144" s="252" t="s">
        <v>333</v>
      </c>
      <c r="H144" s="177"/>
      <c r="I144" s="178"/>
      <c r="J144" s="178"/>
      <c r="K144" s="178"/>
      <c r="L144" s="179"/>
    </row>
    <row r="145" spans="1:13" s="165" customFormat="1" ht="10.5" customHeight="1" thickBot="1" x14ac:dyDescent="0.3">
      <c r="A145" s="221">
        <f t="shared" si="2"/>
        <v>125</v>
      </c>
      <c r="B145" s="670"/>
      <c r="C145" s="664"/>
      <c r="D145" s="672"/>
      <c r="E145" s="675"/>
      <c r="F145" s="812"/>
      <c r="G145" s="252" t="s">
        <v>333</v>
      </c>
      <c r="H145" s="177"/>
      <c r="I145" s="178"/>
      <c r="J145" s="178"/>
      <c r="K145" s="178"/>
      <c r="L145" s="179"/>
    </row>
    <row r="146" spans="1:13" s="165" customFormat="1" ht="10.5" customHeight="1" thickBot="1" x14ac:dyDescent="0.3">
      <c r="A146" s="221">
        <f t="shared" si="2"/>
        <v>126</v>
      </c>
      <c r="B146" s="670"/>
      <c r="C146" s="664"/>
      <c r="D146" s="672"/>
      <c r="E146" s="675"/>
      <c r="F146" s="812"/>
      <c r="G146" s="252" t="s">
        <v>333</v>
      </c>
      <c r="H146" s="177"/>
      <c r="I146" s="178"/>
      <c r="J146" s="178"/>
      <c r="K146" s="178"/>
      <c r="L146" s="179"/>
    </row>
    <row r="147" spans="1:13" s="165" customFormat="1" ht="10.5" customHeight="1" thickBot="1" x14ac:dyDescent="0.3">
      <c r="A147" s="221">
        <f t="shared" si="2"/>
        <v>127</v>
      </c>
      <c r="B147" s="670"/>
      <c r="C147" s="664"/>
      <c r="D147" s="672"/>
      <c r="E147" s="675"/>
      <c r="F147" s="812"/>
      <c r="G147" s="252" t="s">
        <v>333</v>
      </c>
      <c r="H147" s="177"/>
      <c r="I147" s="178"/>
      <c r="J147" s="178"/>
      <c r="K147" s="178"/>
      <c r="L147" s="179"/>
    </row>
    <row r="148" spans="1:13" s="165" customFormat="1" ht="10.5" customHeight="1" thickBot="1" x14ac:dyDescent="0.3">
      <c r="A148" s="221">
        <f t="shared" si="2"/>
        <v>128</v>
      </c>
      <c r="B148" s="670"/>
      <c r="C148" s="664"/>
      <c r="D148" s="672"/>
      <c r="E148" s="675"/>
      <c r="F148" s="812"/>
      <c r="G148" s="252" t="s">
        <v>333</v>
      </c>
      <c r="H148" s="177"/>
      <c r="I148" s="178"/>
      <c r="J148" s="178"/>
      <c r="K148" s="178"/>
      <c r="L148" s="179"/>
    </row>
    <row r="149" spans="1:13" s="165" customFormat="1" ht="10.5" customHeight="1" thickBot="1" x14ac:dyDescent="0.3">
      <c r="A149" s="221">
        <f t="shared" si="2"/>
        <v>129</v>
      </c>
      <c r="B149" s="670"/>
      <c r="C149" s="664"/>
      <c r="D149" s="672"/>
      <c r="E149" s="675"/>
      <c r="F149" s="812"/>
      <c r="G149" s="252" t="s">
        <v>333</v>
      </c>
      <c r="H149" s="177"/>
      <c r="I149" s="178"/>
      <c r="J149" s="178"/>
      <c r="K149" s="178"/>
      <c r="L149" s="179"/>
    </row>
    <row r="150" spans="1:13" s="165" customFormat="1" ht="10.5" customHeight="1" thickBot="1" x14ac:dyDescent="0.3">
      <c r="A150" s="221">
        <f t="shared" si="2"/>
        <v>130</v>
      </c>
      <c r="B150" s="670"/>
      <c r="C150" s="664"/>
      <c r="D150" s="672"/>
      <c r="E150" s="675"/>
      <c r="F150" s="812"/>
      <c r="G150" s="252" t="s">
        <v>333</v>
      </c>
      <c r="H150" s="177"/>
      <c r="I150" s="178"/>
      <c r="J150" s="178"/>
      <c r="K150" s="178"/>
      <c r="L150" s="179"/>
    </row>
    <row r="151" spans="1:13" s="165" customFormat="1" ht="10.5" customHeight="1" thickBot="1" x14ac:dyDescent="0.3">
      <c r="A151" s="221">
        <f t="shared" si="2"/>
        <v>131</v>
      </c>
      <c r="B151" s="670"/>
      <c r="C151" s="664"/>
      <c r="D151" s="672"/>
      <c r="E151" s="675"/>
      <c r="F151" s="812"/>
      <c r="G151" s="252" t="s">
        <v>333</v>
      </c>
      <c r="H151" s="177"/>
      <c r="I151" s="178"/>
      <c r="J151" s="178"/>
      <c r="K151" s="178"/>
      <c r="L151" s="179"/>
    </row>
    <row r="152" spans="1:13" s="165" customFormat="1" ht="10.5" customHeight="1" thickBot="1" x14ac:dyDescent="0.3">
      <c r="A152" s="221">
        <f t="shared" si="2"/>
        <v>132</v>
      </c>
      <c r="B152" s="670"/>
      <c r="C152" s="664"/>
      <c r="D152" s="672"/>
      <c r="E152" s="675"/>
      <c r="F152" s="812"/>
      <c r="G152" s="252" t="s">
        <v>333</v>
      </c>
      <c r="H152" s="177"/>
      <c r="I152" s="178"/>
      <c r="J152" s="178"/>
      <c r="K152" s="178"/>
      <c r="L152" s="179"/>
    </row>
    <row r="153" spans="1:13" s="165" customFormat="1" ht="10.5" customHeight="1" thickBot="1" x14ac:dyDescent="0.3">
      <c r="A153" s="221">
        <f t="shared" si="2"/>
        <v>133</v>
      </c>
      <c r="B153" s="670"/>
      <c r="C153" s="664"/>
      <c r="D153" s="672"/>
      <c r="E153" s="675"/>
      <c r="F153" s="812"/>
      <c r="G153" s="252" t="s">
        <v>333</v>
      </c>
      <c r="H153" s="177"/>
      <c r="I153" s="178"/>
      <c r="J153" s="178"/>
      <c r="K153" s="178"/>
      <c r="L153" s="179"/>
    </row>
    <row r="154" spans="1:13" s="165" customFormat="1" ht="10.5" customHeight="1" thickBot="1" x14ac:dyDescent="0.3">
      <c r="A154" s="221">
        <f t="shared" si="2"/>
        <v>134</v>
      </c>
      <c r="B154" s="670"/>
      <c r="C154" s="664"/>
      <c r="D154" s="672"/>
      <c r="E154" s="675"/>
      <c r="F154" s="812"/>
      <c r="G154" s="252" t="s">
        <v>333</v>
      </c>
      <c r="H154" s="177"/>
      <c r="I154" s="178"/>
      <c r="J154" s="178"/>
      <c r="K154" s="178"/>
      <c r="L154" s="179"/>
    </row>
    <row r="155" spans="1:13" s="165" customFormat="1" ht="10.5" customHeight="1" thickBot="1" x14ac:dyDescent="0.3">
      <c r="A155" s="223">
        <f t="shared" si="2"/>
        <v>135</v>
      </c>
      <c r="B155" s="670"/>
      <c r="C155" s="664"/>
      <c r="D155" s="672"/>
      <c r="E155" s="675"/>
      <c r="F155" s="812"/>
      <c r="G155" s="252" t="s">
        <v>333</v>
      </c>
      <c r="H155" s="177"/>
      <c r="I155" s="178"/>
      <c r="J155" s="178"/>
      <c r="K155" s="178"/>
      <c r="L155" s="179"/>
    </row>
    <row r="156" spans="1:13" s="165" customFormat="1" ht="10.5" customHeight="1" thickBot="1" x14ac:dyDescent="0.3">
      <c r="A156" s="225">
        <f t="shared" si="2"/>
        <v>136</v>
      </c>
      <c r="B156" s="670"/>
      <c r="C156" s="664"/>
      <c r="D156" s="672"/>
      <c r="E156" s="675"/>
      <c r="F156" s="812"/>
      <c r="G156" s="252" t="s">
        <v>333</v>
      </c>
      <c r="H156" s="177"/>
      <c r="I156" s="178"/>
      <c r="J156" s="178"/>
      <c r="K156" s="178"/>
      <c r="L156" s="179"/>
    </row>
    <row r="157" spans="1:13" s="165" customFormat="1" ht="10.5" customHeight="1" x14ac:dyDescent="0.25">
      <c r="A157" s="221">
        <f t="shared" si="2"/>
        <v>137</v>
      </c>
      <c r="B157" s="670"/>
      <c r="C157" s="664"/>
      <c r="D157" s="673"/>
      <c r="E157" s="676"/>
      <c r="F157" s="813"/>
      <c r="G157" s="231" t="s">
        <v>333</v>
      </c>
      <c r="H157" s="177"/>
      <c r="I157" s="178"/>
      <c r="J157" s="178"/>
      <c r="K157" s="178"/>
      <c r="L157" s="179"/>
    </row>
    <row r="158" spans="1:13" s="165" customFormat="1" ht="10.5" customHeight="1" thickBot="1" x14ac:dyDescent="0.3">
      <c r="A158" s="221">
        <f t="shared" si="2"/>
        <v>138</v>
      </c>
      <c r="B158" s="670"/>
      <c r="C158" s="664"/>
      <c r="D158" s="659" t="s">
        <v>341</v>
      </c>
      <c r="E158" s="674" t="s">
        <v>342</v>
      </c>
      <c r="F158" s="814">
        <v>0.7</v>
      </c>
      <c r="G158" s="230" t="s">
        <v>333</v>
      </c>
      <c r="H158" s="177"/>
      <c r="I158" s="178"/>
      <c r="J158" s="178"/>
      <c r="K158" s="178"/>
      <c r="L158" s="179"/>
      <c r="M158" s="165" t="s">
        <v>363</v>
      </c>
    </row>
    <row r="159" spans="1:13" s="165" customFormat="1" ht="10.5" customHeight="1" thickBot="1" x14ac:dyDescent="0.3">
      <c r="A159" s="221">
        <f t="shared" si="2"/>
        <v>139</v>
      </c>
      <c r="B159" s="670"/>
      <c r="C159" s="664"/>
      <c r="D159" s="672"/>
      <c r="E159" s="675"/>
      <c r="F159" s="812"/>
      <c r="G159" s="252" t="s">
        <v>333</v>
      </c>
      <c r="H159" s="177"/>
      <c r="I159" s="178"/>
      <c r="J159" s="178"/>
      <c r="K159" s="178"/>
      <c r="L159" s="179"/>
    </row>
    <row r="160" spans="1:13" s="165" customFormat="1" ht="10.5" customHeight="1" thickBot="1" x14ac:dyDescent="0.3">
      <c r="A160" s="221">
        <f t="shared" si="2"/>
        <v>140</v>
      </c>
      <c r="B160" s="670"/>
      <c r="C160" s="664"/>
      <c r="D160" s="672"/>
      <c r="E160" s="675"/>
      <c r="F160" s="812"/>
      <c r="G160" s="252" t="s">
        <v>333</v>
      </c>
      <c r="H160" s="177"/>
      <c r="I160" s="178"/>
      <c r="J160" s="178"/>
      <c r="K160" s="178"/>
      <c r="L160" s="179"/>
    </row>
    <row r="161" spans="1:13" s="165" customFormat="1" ht="10.5" customHeight="1" thickBot="1" x14ac:dyDescent="0.3">
      <c r="A161" s="221">
        <f t="shared" si="2"/>
        <v>141</v>
      </c>
      <c r="B161" s="670"/>
      <c r="C161" s="664"/>
      <c r="D161" s="672"/>
      <c r="E161" s="675"/>
      <c r="F161" s="812"/>
      <c r="G161" s="252" t="s">
        <v>333</v>
      </c>
      <c r="H161" s="177"/>
      <c r="I161" s="178"/>
      <c r="J161" s="178"/>
      <c r="K161" s="178"/>
      <c r="L161" s="179"/>
    </row>
    <row r="162" spans="1:13" s="165" customFormat="1" ht="10.5" customHeight="1" thickBot="1" x14ac:dyDescent="0.3">
      <c r="A162" s="221">
        <f t="shared" si="2"/>
        <v>142</v>
      </c>
      <c r="B162" s="670"/>
      <c r="C162" s="664"/>
      <c r="D162" s="672"/>
      <c r="E162" s="675"/>
      <c r="F162" s="812"/>
      <c r="G162" s="252" t="s">
        <v>333</v>
      </c>
      <c r="H162" s="177"/>
      <c r="I162" s="178"/>
      <c r="J162" s="178"/>
      <c r="K162" s="178"/>
      <c r="L162" s="179"/>
    </row>
    <row r="163" spans="1:13" s="165" customFormat="1" ht="10.5" customHeight="1" thickBot="1" x14ac:dyDescent="0.3">
      <c r="A163" s="221">
        <f t="shared" si="2"/>
        <v>143</v>
      </c>
      <c r="B163" s="670"/>
      <c r="C163" s="664"/>
      <c r="D163" s="672"/>
      <c r="E163" s="675"/>
      <c r="F163" s="812"/>
      <c r="G163" s="252" t="s">
        <v>333</v>
      </c>
      <c r="H163" s="177"/>
      <c r="I163" s="178"/>
      <c r="J163" s="178"/>
      <c r="K163" s="178"/>
      <c r="L163" s="179"/>
    </row>
    <row r="164" spans="1:13" s="165" customFormat="1" ht="10.5" customHeight="1" thickBot="1" x14ac:dyDescent="0.3">
      <c r="A164" s="223">
        <f t="shared" si="2"/>
        <v>144</v>
      </c>
      <c r="B164" s="670"/>
      <c r="C164" s="664"/>
      <c r="D164" s="672"/>
      <c r="E164" s="675"/>
      <c r="F164" s="812"/>
      <c r="G164" s="252" t="s">
        <v>333</v>
      </c>
      <c r="H164" s="177"/>
      <c r="I164" s="178"/>
      <c r="J164" s="178"/>
      <c r="K164" s="178"/>
      <c r="L164" s="179"/>
    </row>
    <row r="165" spans="1:13" s="165" customFormat="1" ht="10.5" customHeight="1" thickBot="1" x14ac:dyDescent="0.3">
      <c r="A165" s="281">
        <f t="shared" si="2"/>
        <v>145</v>
      </c>
      <c r="B165" s="670"/>
      <c r="C165" s="664"/>
      <c r="D165" s="672"/>
      <c r="E165" s="675"/>
      <c r="F165" s="812"/>
      <c r="G165" s="252" t="s">
        <v>333</v>
      </c>
      <c r="H165" s="177"/>
      <c r="I165" s="178"/>
      <c r="J165" s="178"/>
      <c r="K165" s="178"/>
      <c r="L165" s="179"/>
    </row>
    <row r="166" spans="1:13" s="165" customFormat="1" ht="10.5" customHeight="1" x14ac:dyDescent="0.25">
      <c r="A166" s="226"/>
      <c r="B166" s="670"/>
      <c r="C166" s="664"/>
      <c r="D166" s="673"/>
      <c r="E166" s="676"/>
      <c r="F166" s="813"/>
      <c r="G166" s="231" t="s">
        <v>333</v>
      </c>
      <c r="H166" s="177"/>
      <c r="I166" s="178"/>
      <c r="J166" s="178"/>
      <c r="K166" s="178"/>
      <c r="L166" s="179"/>
    </row>
    <row r="167" spans="1:13" s="165" customFormat="1" ht="10.5" customHeight="1" x14ac:dyDescent="0.25">
      <c r="A167" s="281">
        <f>A165+1</f>
        <v>146</v>
      </c>
      <c r="B167" s="670"/>
      <c r="C167" s="664"/>
      <c r="D167" s="659" t="s">
        <v>347</v>
      </c>
      <c r="E167" s="661" t="s">
        <v>348</v>
      </c>
      <c r="F167" s="708">
        <v>0.7</v>
      </c>
      <c r="G167" s="235" t="s">
        <v>333</v>
      </c>
      <c r="H167" s="177"/>
      <c r="I167" s="178"/>
      <c r="J167" s="178"/>
      <c r="K167" s="178"/>
      <c r="L167" s="179"/>
      <c r="M167" s="165" t="s">
        <v>363</v>
      </c>
    </row>
    <row r="168" spans="1:13" s="165" customFormat="1" ht="10.5" customHeight="1" x14ac:dyDescent="0.25">
      <c r="A168" s="281">
        <v>147</v>
      </c>
      <c r="B168" s="670"/>
      <c r="C168" s="664"/>
      <c r="D168" s="740"/>
      <c r="E168" s="738"/>
      <c r="F168" s="709"/>
      <c r="G168" s="280"/>
      <c r="H168" s="184"/>
      <c r="I168" s="182"/>
      <c r="J168" s="182"/>
      <c r="K168" s="182"/>
      <c r="L168" s="183"/>
    </row>
    <row r="169" spans="1:13" s="165" customFormat="1" ht="10.5" customHeight="1" x14ac:dyDescent="0.25">
      <c r="A169" s="646">
        <v>148</v>
      </c>
      <c r="B169" s="670"/>
      <c r="C169" s="664"/>
      <c r="D169" s="282" t="s">
        <v>350</v>
      </c>
      <c r="E169" s="661" t="s">
        <v>351</v>
      </c>
      <c r="F169" s="710">
        <v>1</v>
      </c>
      <c r="G169" s="704" t="s">
        <v>333</v>
      </c>
      <c r="H169" s="184"/>
      <c r="I169" s="807"/>
      <c r="J169" s="807"/>
      <c r="K169" s="807"/>
      <c r="L169" s="809"/>
      <c r="M169" s="811" t="s">
        <v>363</v>
      </c>
    </row>
    <row r="170" spans="1:13" s="165" customFormat="1" ht="10.5" customHeight="1" x14ac:dyDescent="0.25">
      <c r="A170" s="647"/>
      <c r="B170" s="670"/>
      <c r="C170" s="664"/>
      <c r="D170" s="739"/>
      <c r="E170" s="741"/>
      <c r="F170" s="711"/>
      <c r="G170" s="705"/>
      <c r="H170" s="180"/>
      <c r="I170" s="808"/>
      <c r="J170" s="808"/>
      <c r="K170" s="808"/>
      <c r="L170" s="810"/>
      <c r="M170" s="811"/>
    </row>
    <row r="171" spans="1:13" s="165" customFormat="1" ht="10.5" customHeight="1" x14ac:dyDescent="0.25">
      <c r="A171" s="648"/>
      <c r="B171" s="670"/>
      <c r="C171" s="664"/>
      <c r="D171" s="740"/>
      <c r="E171" s="738"/>
      <c r="F171" s="712"/>
      <c r="G171" s="283"/>
      <c r="H171" s="180"/>
      <c r="I171" s="187"/>
      <c r="J171" s="187"/>
      <c r="K171" s="187"/>
      <c r="L171" s="188"/>
      <c r="M171" s="189"/>
    </row>
    <row r="172" spans="1:13" s="165" customFormat="1" ht="10.5" customHeight="1" x14ac:dyDescent="0.25">
      <c r="A172" s="281">
        <v>150</v>
      </c>
      <c r="B172" s="670"/>
      <c r="C172" s="664"/>
      <c r="D172" s="684" t="s">
        <v>352</v>
      </c>
      <c r="E172" s="820" t="s">
        <v>353</v>
      </c>
      <c r="F172" s="706">
        <v>0</v>
      </c>
      <c r="G172" s="230" t="s">
        <v>333</v>
      </c>
      <c r="H172" s="177"/>
      <c r="I172" s="178"/>
      <c r="J172" s="178"/>
      <c r="K172" s="178"/>
      <c r="L172" s="179"/>
      <c r="M172" s="165" t="s">
        <v>362</v>
      </c>
    </row>
    <row r="173" spans="1:13" s="165" customFormat="1" ht="10.5" customHeight="1" x14ac:dyDescent="0.25">
      <c r="A173" s="281">
        <v>151</v>
      </c>
      <c r="B173" s="670"/>
      <c r="C173" s="664"/>
      <c r="D173" s="685"/>
      <c r="E173" s="821"/>
      <c r="F173" s="707"/>
      <c r="G173" s="231" t="s">
        <v>333</v>
      </c>
      <c r="H173" s="177"/>
      <c r="I173" s="178"/>
      <c r="J173" s="178"/>
      <c r="K173" s="178"/>
      <c r="L173" s="179"/>
    </row>
    <row r="174" spans="1:13" s="165" customFormat="1" ht="10.5" customHeight="1" x14ac:dyDescent="0.25">
      <c r="A174" s="281">
        <v>152</v>
      </c>
      <c r="B174" s="670"/>
      <c r="C174" s="664"/>
      <c r="D174" s="684" t="s">
        <v>354</v>
      </c>
      <c r="E174" s="747" t="s">
        <v>355</v>
      </c>
      <c r="F174" s="801">
        <v>1</v>
      </c>
      <c r="G174" s="230" t="s">
        <v>333</v>
      </c>
      <c r="H174" s="177"/>
      <c r="I174" s="178"/>
      <c r="J174" s="178"/>
      <c r="K174" s="178"/>
      <c r="L174" s="179"/>
      <c r="M174" s="165" t="s">
        <v>363</v>
      </c>
    </row>
    <row r="175" spans="1:13" s="165" customFormat="1" ht="10.5" customHeight="1" x14ac:dyDescent="0.25">
      <c r="A175" s="281">
        <v>153</v>
      </c>
      <c r="B175" s="670"/>
      <c r="C175" s="664"/>
      <c r="D175" s="685"/>
      <c r="E175" s="676" t="s">
        <v>355</v>
      </c>
      <c r="F175" s="802"/>
      <c r="G175" s="231" t="s">
        <v>333</v>
      </c>
      <c r="H175" s="177"/>
      <c r="I175" s="178"/>
      <c r="J175" s="178"/>
      <c r="K175" s="178"/>
      <c r="L175" s="179"/>
      <c r="M175" s="165" t="s">
        <v>363</v>
      </c>
    </row>
    <row r="176" spans="1:13" s="165" customFormat="1" ht="10.5" customHeight="1" x14ac:dyDescent="0.25">
      <c r="A176" s="281">
        <v>154</v>
      </c>
      <c r="B176" s="670"/>
      <c r="C176" s="664"/>
      <c r="D176" s="232" t="s">
        <v>356</v>
      </c>
      <c r="E176" s="233" t="s">
        <v>357</v>
      </c>
      <c r="F176" s="310">
        <v>1</v>
      </c>
      <c r="G176" s="235" t="s">
        <v>208</v>
      </c>
      <c r="H176" s="177"/>
      <c r="I176" s="178"/>
      <c r="J176" s="178"/>
      <c r="K176" s="178"/>
      <c r="L176" s="179"/>
      <c r="M176" s="165" t="s">
        <v>363</v>
      </c>
    </row>
    <row r="177" spans="1:15" s="165" customFormat="1" ht="10.5" customHeight="1" thickBot="1" x14ac:dyDescent="0.3">
      <c r="A177" s="281">
        <v>155</v>
      </c>
      <c r="B177" s="670"/>
      <c r="C177" s="664"/>
      <c r="D177" s="742" t="s">
        <v>358</v>
      </c>
      <c r="E177" s="744" t="s">
        <v>359</v>
      </c>
      <c r="F177" s="801">
        <v>1</v>
      </c>
      <c r="G177" s="230" t="s">
        <v>208</v>
      </c>
      <c r="H177" s="177"/>
      <c r="I177" s="178"/>
      <c r="J177" s="178"/>
      <c r="K177" s="178"/>
      <c r="L177" s="179"/>
      <c r="M177" s="165" t="s">
        <v>363</v>
      </c>
    </row>
    <row r="178" spans="1:15" s="165" customFormat="1" ht="10.5" customHeight="1" thickBot="1" x14ac:dyDescent="0.3">
      <c r="A178" s="281">
        <v>156</v>
      </c>
      <c r="B178" s="670"/>
      <c r="C178" s="664"/>
      <c r="D178" s="743"/>
      <c r="E178" s="745"/>
      <c r="F178" s="803"/>
      <c r="G178" s="252" t="s">
        <v>208</v>
      </c>
      <c r="H178" s="177"/>
      <c r="I178" s="178"/>
      <c r="J178" s="178"/>
      <c r="K178" s="178"/>
      <c r="L178" s="179"/>
      <c r="M178" s="165" t="s">
        <v>363</v>
      </c>
    </row>
    <row r="179" spans="1:15" s="165" customFormat="1" ht="10.5" customHeight="1" thickBot="1" x14ac:dyDescent="0.3">
      <c r="A179" s="281">
        <v>157</v>
      </c>
      <c r="B179" s="670"/>
      <c r="C179" s="664"/>
      <c r="D179" s="743"/>
      <c r="E179" s="745"/>
      <c r="F179" s="803"/>
      <c r="G179" s="252" t="s">
        <v>208</v>
      </c>
      <c r="H179" s="177"/>
      <c r="I179" s="178"/>
      <c r="J179" s="178"/>
      <c r="K179" s="178"/>
      <c r="L179" s="179"/>
    </row>
    <row r="180" spans="1:15" s="165" customFormat="1" ht="10.5" customHeight="1" thickBot="1" x14ac:dyDescent="0.3">
      <c r="A180" s="281">
        <v>158</v>
      </c>
      <c r="B180" s="670"/>
      <c r="C180" s="664"/>
      <c r="D180" s="743"/>
      <c r="E180" s="745"/>
      <c r="F180" s="803"/>
      <c r="G180" s="252" t="s">
        <v>208</v>
      </c>
      <c r="H180" s="177"/>
      <c r="I180" s="178"/>
      <c r="J180" s="178"/>
      <c r="K180" s="178"/>
      <c r="L180" s="179"/>
    </row>
    <row r="181" spans="1:15" s="165" customFormat="1" ht="10.5" customHeight="1" thickBot="1" x14ac:dyDescent="0.3">
      <c r="A181" s="281">
        <v>159</v>
      </c>
      <c r="B181" s="670"/>
      <c r="C181" s="664"/>
      <c r="D181" s="743"/>
      <c r="E181" s="745"/>
      <c r="F181" s="803"/>
      <c r="G181" s="252" t="s">
        <v>208</v>
      </c>
      <c r="H181" s="177"/>
      <c r="I181" s="178"/>
      <c r="J181" s="178"/>
      <c r="K181" s="178"/>
      <c r="L181" s="179"/>
    </row>
    <row r="182" spans="1:15" s="165" customFormat="1" ht="10.5" customHeight="1" thickBot="1" x14ac:dyDescent="0.3">
      <c r="A182" s="281">
        <v>160</v>
      </c>
      <c r="B182" s="671"/>
      <c r="C182" s="665"/>
      <c r="D182" s="743"/>
      <c r="E182" s="746"/>
      <c r="F182" s="804"/>
      <c r="G182" s="273" t="s">
        <v>208</v>
      </c>
      <c r="H182" s="181"/>
      <c r="I182" s="182"/>
      <c r="J182" s="182"/>
      <c r="K182" s="182"/>
      <c r="L182" s="183"/>
      <c r="O182" s="313">
        <f>AVERAGE(F133:F182)</f>
        <v>0.67999999999999994</v>
      </c>
    </row>
    <row r="183" spans="1:15" s="165" customFormat="1" ht="10.5" customHeight="1" x14ac:dyDescent="0.25">
      <c r="A183" s="643"/>
      <c r="B183" s="643"/>
      <c r="C183" s="643"/>
      <c r="D183" s="643"/>
      <c r="E183" s="643"/>
      <c r="F183" s="688">
        <f>AVERAGE(F5:F182)</f>
        <v>0.79146341463414716</v>
      </c>
      <c r="G183" s="212"/>
      <c r="H183" s="177"/>
      <c r="I183" s="178"/>
      <c r="J183" s="178"/>
      <c r="K183" s="178"/>
      <c r="L183" s="179"/>
      <c r="M183" s="184"/>
    </row>
    <row r="184" spans="1:15" s="165" customFormat="1" ht="10.5" customHeight="1" x14ac:dyDescent="0.25">
      <c r="A184" s="644"/>
      <c r="B184" s="644"/>
      <c r="C184" s="644"/>
      <c r="D184" s="644"/>
      <c r="E184" s="644"/>
      <c r="F184" s="689"/>
      <c r="G184" s="691"/>
      <c r="H184" s="181"/>
      <c r="I184" s="182"/>
      <c r="J184" s="182"/>
      <c r="K184" s="182"/>
      <c r="L184" s="183"/>
      <c r="M184" s="186"/>
      <c r="N184" s="185"/>
    </row>
    <row r="185" spans="1:15" s="165" customFormat="1" ht="10.5" customHeight="1" x14ac:dyDescent="0.25">
      <c r="A185" s="644"/>
      <c r="B185" s="644"/>
      <c r="C185" s="644"/>
      <c r="D185" s="644"/>
      <c r="E185" s="644"/>
      <c r="F185" s="689"/>
      <c r="G185" s="692"/>
      <c r="H185" s="177"/>
      <c r="I185" s="178"/>
      <c r="J185" s="178"/>
      <c r="K185" s="178"/>
      <c r="L185" s="179"/>
      <c r="M185" s="186"/>
      <c r="N185" s="185"/>
    </row>
    <row r="186" spans="1:15" ht="10.5" customHeight="1" x14ac:dyDescent="0.25">
      <c r="A186" s="644"/>
      <c r="B186" s="644"/>
      <c r="C186" s="644"/>
      <c r="D186" s="644"/>
      <c r="E186" s="644"/>
      <c r="F186" s="689"/>
      <c r="G186" s="692"/>
      <c r="H186" s="181"/>
      <c r="I186" s="182"/>
      <c r="J186" s="182"/>
      <c r="K186" s="182"/>
      <c r="L186" s="183"/>
    </row>
    <row r="187" spans="1:15" ht="10.5" customHeight="1" thickBot="1" x14ac:dyDescent="0.3">
      <c r="A187" s="645"/>
      <c r="B187" s="645"/>
      <c r="C187" s="645"/>
      <c r="D187" s="645"/>
      <c r="E187" s="645"/>
      <c r="F187" s="690"/>
      <c r="G187" s="692"/>
      <c r="H187" s="195"/>
      <c r="I187" s="196"/>
      <c r="J187" s="196"/>
      <c r="K187" s="196"/>
      <c r="L187" s="197"/>
    </row>
    <row r="188" spans="1:15" s="198" customFormat="1" ht="10.5" customHeight="1" x14ac:dyDescent="0.4">
      <c r="A188" s="634" t="s">
        <v>381</v>
      </c>
      <c r="B188" s="635"/>
      <c r="C188" s="636"/>
      <c r="D188" s="698" t="s">
        <v>390</v>
      </c>
      <c r="E188" s="699"/>
      <c r="F188" s="693" t="s">
        <v>383</v>
      </c>
      <c r="G188" s="693"/>
      <c r="H188" s="201"/>
    </row>
    <row r="189" spans="1:15" s="198" customFormat="1" ht="10.5" customHeight="1" x14ac:dyDescent="0.4">
      <c r="A189" s="637"/>
      <c r="B189" s="638"/>
      <c r="C189" s="639"/>
      <c r="D189" s="700"/>
      <c r="E189" s="701"/>
      <c r="F189" s="694"/>
      <c r="G189" s="694"/>
      <c r="H189" s="202"/>
    </row>
    <row r="190" spans="1:15" s="198" customFormat="1" ht="10.5" customHeight="1" thickBot="1" x14ac:dyDescent="0.5">
      <c r="A190" s="640"/>
      <c r="B190" s="641"/>
      <c r="C190" s="642"/>
      <c r="D190" s="702" t="s">
        <v>382</v>
      </c>
      <c r="E190" s="703"/>
      <c r="F190" s="695" t="s">
        <v>393</v>
      </c>
      <c r="G190" s="695"/>
      <c r="H190" s="203"/>
    </row>
  </sheetData>
  <autoFilter ref="A4:N190" xr:uid="{00000000-0009-0000-0000-000003000000}">
    <filterColumn colId="1" showButton="0"/>
    <filterColumn colId="3" showButton="0"/>
  </autoFilter>
  <mergeCells count="134">
    <mergeCell ref="F174:F175"/>
    <mergeCell ref="F177:F182"/>
    <mergeCell ref="F122:F123"/>
    <mergeCell ref="A107:A108"/>
    <mergeCell ref="B82:B103"/>
    <mergeCell ref="K169:K170"/>
    <mergeCell ref="L169:L170"/>
    <mergeCell ref="M169:M170"/>
    <mergeCell ref="D134:D142"/>
    <mergeCell ref="E134:E142"/>
    <mergeCell ref="D143:D157"/>
    <mergeCell ref="E143:E157"/>
    <mergeCell ref="F134:F142"/>
    <mergeCell ref="F143:F157"/>
    <mergeCell ref="F158:F166"/>
    <mergeCell ref="F99:F102"/>
    <mergeCell ref="F113:F115"/>
    <mergeCell ref="F117:F121"/>
    <mergeCell ref="F128:F132"/>
    <mergeCell ref="I169:I170"/>
    <mergeCell ref="J169:J170"/>
    <mergeCell ref="E172:E173"/>
    <mergeCell ref="E122:E123"/>
    <mergeCell ref="G122:G123"/>
    <mergeCell ref="D90:D96"/>
    <mergeCell ref="E90:E96"/>
    <mergeCell ref="D82:D89"/>
    <mergeCell ref="E82:E89"/>
    <mergeCell ref="B5:E5"/>
    <mergeCell ref="B6:B19"/>
    <mergeCell ref="C6:C19"/>
    <mergeCell ref="D6:D10"/>
    <mergeCell ref="E6:E10"/>
    <mergeCell ref="D20:D21"/>
    <mergeCell ref="E20:E21"/>
    <mergeCell ref="B20:B30"/>
    <mergeCell ref="C82:C103"/>
    <mergeCell ref="D111:D112"/>
    <mergeCell ref="E111:E112"/>
    <mergeCell ref="D117:D121"/>
    <mergeCell ref="E117:E121"/>
    <mergeCell ref="B122:B127"/>
    <mergeCell ref="C122:C127"/>
    <mergeCell ref="D126:D127"/>
    <mergeCell ref="E126:E127"/>
    <mergeCell ref="B104:B121"/>
    <mergeCell ref="F70:F75"/>
    <mergeCell ref="D38:D49"/>
    <mergeCell ref="E38:E49"/>
    <mergeCell ref="A66:A69"/>
    <mergeCell ref="A56:A60"/>
    <mergeCell ref="E70:E75"/>
    <mergeCell ref="C1:L1"/>
    <mergeCell ref="D11:D14"/>
    <mergeCell ref="A1:B1"/>
    <mergeCell ref="B3:E3"/>
    <mergeCell ref="E11:E14"/>
    <mergeCell ref="D15:D18"/>
    <mergeCell ref="E15:E18"/>
    <mergeCell ref="A2:E2"/>
    <mergeCell ref="B4:C4"/>
    <mergeCell ref="D4:E4"/>
    <mergeCell ref="D177:D182"/>
    <mergeCell ref="E177:E182"/>
    <mergeCell ref="D174:D175"/>
    <mergeCell ref="E174:E175"/>
    <mergeCell ref="A122:A123"/>
    <mergeCell ref="D122:D123"/>
    <mergeCell ref="D113:D115"/>
    <mergeCell ref="E113:E115"/>
    <mergeCell ref="A31:A32"/>
    <mergeCell ref="A54:A55"/>
    <mergeCell ref="C77:C81"/>
    <mergeCell ref="D78:D80"/>
    <mergeCell ref="E78:E80"/>
    <mergeCell ref="D31:D32"/>
    <mergeCell ref="E31:E32"/>
    <mergeCell ref="B54:B76"/>
    <mergeCell ref="E54:E69"/>
    <mergeCell ref="A70:A73"/>
    <mergeCell ref="D70:D75"/>
    <mergeCell ref="B77:B81"/>
    <mergeCell ref="B31:B53"/>
    <mergeCell ref="C31:C53"/>
    <mergeCell ref="D35:D37"/>
    <mergeCell ref="E35:E37"/>
    <mergeCell ref="F183:F187"/>
    <mergeCell ref="G184:G187"/>
    <mergeCell ref="F188:G189"/>
    <mergeCell ref="F190:G190"/>
    <mergeCell ref="F3:G3"/>
    <mergeCell ref="D188:E189"/>
    <mergeCell ref="D190:E190"/>
    <mergeCell ref="G169:G170"/>
    <mergeCell ref="F172:F173"/>
    <mergeCell ref="F167:F168"/>
    <mergeCell ref="F169:F171"/>
    <mergeCell ref="G66:G69"/>
    <mergeCell ref="F107:F108"/>
    <mergeCell ref="F38:F49"/>
    <mergeCell ref="F90:F96"/>
    <mergeCell ref="F31:F32"/>
    <mergeCell ref="F54:F69"/>
    <mergeCell ref="F51:F52"/>
    <mergeCell ref="D104:D109"/>
    <mergeCell ref="E104:E109"/>
    <mergeCell ref="E167:E168"/>
    <mergeCell ref="D170:D171"/>
    <mergeCell ref="E169:E171"/>
    <mergeCell ref="D167:D168"/>
    <mergeCell ref="A188:C190"/>
    <mergeCell ref="A183:E187"/>
    <mergeCell ref="A169:A171"/>
    <mergeCell ref="E51:E52"/>
    <mergeCell ref="D51:D52"/>
    <mergeCell ref="A51:A52"/>
    <mergeCell ref="F29:F30"/>
    <mergeCell ref="C20:C30"/>
    <mergeCell ref="D29:D30"/>
    <mergeCell ref="E29:E30"/>
    <mergeCell ref="C54:C76"/>
    <mergeCell ref="D54:D69"/>
    <mergeCell ref="B133:B182"/>
    <mergeCell ref="D158:D166"/>
    <mergeCell ref="E158:E166"/>
    <mergeCell ref="B128:B132"/>
    <mergeCell ref="C128:C132"/>
    <mergeCell ref="D128:D132"/>
    <mergeCell ref="E128:E132"/>
    <mergeCell ref="C133:C182"/>
    <mergeCell ref="D172:D173"/>
    <mergeCell ref="D99:D102"/>
    <mergeCell ref="E99:E102"/>
    <mergeCell ref="C104:C121"/>
  </mergeCells>
  <pageMargins left="0.47244094488188981" right="0.15748031496062992" top="0.27559055118110237" bottom="0.27559055118110237" header="0.19685039370078741" footer="0.15748031496062992"/>
  <pageSetup paperSize="5" firstPageNumber="0" fitToHeight="0" orientation="landscape" r:id="rId1"/>
  <headerFooter>
    <oddHeader>&amp;CMatriz de Cumplimiento-V_3 Ley + Dec + Res 18.03.2015 SEGUIENTO CONTROL INTERNO may 2017</oddHeader>
    <oddFooter>&amp;L&amp;D / &amp;F&amp;R&amp;P de &amp;N</oddFooter>
  </headerFooter>
  <rowBreaks count="24" manualBreakCount="24">
    <brk id="9" max="35" man="1"/>
    <brk id="14" max="35" man="1"/>
    <brk id="19" max="35" man="1"/>
    <brk id="24" max="35" man="1"/>
    <brk id="30" max="35" man="1"/>
    <brk id="34" max="35" man="1"/>
    <brk id="43" max="35" man="1"/>
    <brk id="52" max="35" man="1"/>
    <brk id="60" max="35" man="1"/>
    <brk id="76" max="16" man="1"/>
    <brk id="80" max="35" man="1"/>
    <brk id="84" max="35" man="1"/>
    <brk id="89" max="35" man="1"/>
    <brk id="97" max="35" man="1"/>
    <brk id="106" max="35" man="1"/>
    <brk id="110" max="35" man="1"/>
    <brk id="120" max="35" man="1"/>
    <brk id="124" max="35" man="1"/>
    <brk id="127" max="35" man="1"/>
    <brk id="132" max="16" man="1"/>
    <brk id="142" max="35" man="1"/>
    <brk id="166" max="35" man="1"/>
    <brk id="170" max="35" man="1"/>
    <brk id="182"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1048517"/>
  <sheetViews>
    <sheetView zoomScale="85" zoomScaleNormal="85" workbookViewId="0">
      <selection activeCell="E16" sqref="E16"/>
    </sheetView>
  </sheetViews>
  <sheetFormatPr baseColWidth="10" defaultColWidth="57.28515625" defaultRowHeight="15" x14ac:dyDescent="0.25"/>
  <cols>
    <col min="1" max="1" width="4" style="209" customWidth="1"/>
    <col min="2" max="2" width="54.5703125" style="208" customWidth="1"/>
    <col min="3" max="3" width="10.85546875" style="209" customWidth="1"/>
    <col min="4" max="4" width="8.85546875" style="208" customWidth="1"/>
    <col min="5" max="5" width="9.140625" style="208" customWidth="1"/>
    <col min="6" max="6" width="23.5703125" style="209" customWidth="1"/>
    <col min="7" max="7" width="6.28515625" style="297" customWidth="1"/>
    <col min="8" max="16384" width="57.28515625" style="208"/>
  </cols>
  <sheetData>
    <row r="1" spans="1:5" ht="15" customHeight="1" thickBot="1" x14ac:dyDescent="0.3">
      <c r="A1" s="826" t="s">
        <v>401</v>
      </c>
      <c r="B1" s="824" t="s">
        <v>384</v>
      </c>
      <c r="C1" s="830" t="s">
        <v>389</v>
      </c>
      <c r="D1" s="831"/>
      <c r="E1" s="831"/>
    </row>
    <row r="2" spans="1:5" ht="31.5" customHeight="1" thickBot="1" x14ac:dyDescent="0.3">
      <c r="A2" s="827"/>
      <c r="B2" s="825"/>
      <c r="C2" s="327" t="s">
        <v>402</v>
      </c>
      <c r="D2" s="328" t="s">
        <v>403</v>
      </c>
      <c r="E2" s="328" t="s">
        <v>404</v>
      </c>
    </row>
    <row r="3" spans="1:5" x14ac:dyDescent="0.25">
      <c r="A3" s="289">
        <v>1</v>
      </c>
      <c r="B3" s="295" t="s">
        <v>385</v>
      </c>
      <c r="C3" s="296">
        <f>filtro!O19</f>
        <v>0.84000000000000008</v>
      </c>
      <c r="D3" s="296">
        <v>0.76</v>
      </c>
      <c r="E3" s="296">
        <v>0.76</v>
      </c>
    </row>
    <row r="4" spans="1:5" x14ac:dyDescent="0.25">
      <c r="A4" s="287">
        <v>2</v>
      </c>
      <c r="B4" s="286" t="s">
        <v>386</v>
      </c>
      <c r="C4" s="285">
        <f>filtro!O30</f>
        <v>0.80999999999999994</v>
      </c>
      <c r="D4" s="285">
        <v>0.87</v>
      </c>
      <c r="E4" s="285">
        <v>0.87</v>
      </c>
    </row>
    <row r="5" spans="1:5" x14ac:dyDescent="0.25">
      <c r="A5" s="287">
        <v>3</v>
      </c>
      <c r="B5" s="284" t="s">
        <v>387</v>
      </c>
      <c r="C5" s="285">
        <f>filtro!O53</f>
        <v>0.90999999999999992</v>
      </c>
      <c r="D5" s="285">
        <v>0.83</v>
      </c>
      <c r="E5" s="285">
        <v>0.85</v>
      </c>
    </row>
    <row r="6" spans="1:5" x14ac:dyDescent="0.25">
      <c r="A6" s="288">
        <v>4</v>
      </c>
      <c r="B6" s="291" t="s">
        <v>373</v>
      </c>
      <c r="C6" s="292">
        <f>filtro!O76</f>
        <v>0.7</v>
      </c>
      <c r="D6" s="292">
        <v>0.7</v>
      </c>
      <c r="E6" s="292">
        <v>0.7</v>
      </c>
    </row>
    <row r="7" spans="1:5" x14ac:dyDescent="0.25">
      <c r="A7" s="288">
        <v>5</v>
      </c>
      <c r="B7" s="286" t="s">
        <v>374</v>
      </c>
      <c r="C7" s="285">
        <f>filtro!O81</f>
        <v>0.94000000000000006</v>
      </c>
      <c r="D7" s="285">
        <v>1</v>
      </c>
      <c r="E7" s="285">
        <v>0.94</v>
      </c>
    </row>
    <row r="8" spans="1:5" x14ac:dyDescent="0.25">
      <c r="A8" s="288">
        <v>6</v>
      </c>
      <c r="B8" s="286" t="s">
        <v>375</v>
      </c>
      <c r="C8" s="285">
        <f>filtro!O103</f>
        <v>0.86153846153846148</v>
      </c>
      <c r="D8" s="285">
        <v>0.84</v>
      </c>
      <c r="E8" s="285">
        <v>0.86</v>
      </c>
    </row>
    <row r="9" spans="1:5" x14ac:dyDescent="0.25">
      <c r="A9" s="288">
        <v>7</v>
      </c>
      <c r="B9" s="286" t="s">
        <v>376</v>
      </c>
      <c r="C9" s="285">
        <f>filtro!O121</f>
        <v>0.5636363636363636</v>
      </c>
      <c r="D9" s="285">
        <v>0.78</v>
      </c>
      <c r="E9" s="285">
        <v>0.75</v>
      </c>
    </row>
    <row r="10" spans="1:5" x14ac:dyDescent="0.25">
      <c r="A10" s="288">
        <v>8</v>
      </c>
      <c r="B10" s="291" t="s">
        <v>377</v>
      </c>
      <c r="C10" s="292">
        <f>filtro!O127</f>
        <v>0.82</v>
      </c>
      <c r="D10" s="292">
        <v>0.7</v>
      </c>
      <c r="E10" s="292">
        <v>0.7</v>
      </c>
    </row>
    <row r="11" spans="1:5" x14ac:dyDescent="0.25">
      <c r="A11" s="288">
        <v>9</v>
      </c>
      <c r="B11" s="291" t="s">
        <v>378</v>
      </c>
      <c r="C11" s="292">
        <f>filtro!O133</f>
        <v>0.7</v>
      </c>
      <c r="D11" s="292">
        <v>0.7</v>
      </c>
      <c r="E11" s="292">
        <v>0.7</v>
      </c>
    </row>
    <row r="12" spans="1:5" ht="30.75" thickBot="1" x14ac:dyDescent="0.3">
      <c r="A12" s="290">
        <v>10</v>
      </c>
      <c r="B12" s="293" t="s">
        <v>388</v>
      </c>
      <c r="C12" s="294">
        <f>filtro!O182</f>
        <v>0.67999999999999994</v>
      </c>
      <c r="D12" s="294">
        <v>0.68</v>
      </c>
      <c r="E12" s="294">
        <v>0.68</v>
      </c>
    </row>
    <row r="13" spans="1:5" ht="15.75" customHeight="1" thickBot="1" x14ac:dyDescent="0.35">
      <c r="A13" s="828" t="s">
        <v>391</v>
      </c>
      <c r="B13" s="829"/>
      <c r="C13" s="312">
        <f>AVERAGE(C3:C12)</f>
        <v>0.78251748251748254</v>
      </c>
      <c r="D13" s="312">
        <v>0.78</v>
      </c>
      <c r="E13" s="312">
        <v>0.78</v>
      </c>
    </row>
    <row r="1048515" spans="6:6" x14ac:dyDescent="0.25">
      <c r="F1048515" s="210"/>
    </row>
    <row r="1048517" spans="6:6" x14ac:dyDescent="0.25">
      <c r="F1048517" s="210"/>
    </row>
  </sheetData>
  <sortState xmlns:xlrd2="http://schemas.microsoft.com/office/spreadsheetml/2017/richdata2" ref="E3:G13">
    <sortCondition ref="G3:G13"/>
  </sortState>
  <mergeCells count="4">
    <mergeCell ref="B1:B2"/>
    <mergeCell ref="A1:A2"/>
    <mergeCell ref="A13:B13"/>
    <mergeCell ref="C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D15"/>
  <sheetViews>
    <sheetView workbookViewId="0">
      <selection activeCell="G5" sqref="G5"/>
    </sheetView>
  </sheetViews>
  <sheetFormatPr baseColWidth="10" defaultRowHeight="15" x14ac:dyDescent="0.25"/>
  <cols>
    <col min="1" max="1" width="4.7109375" bestFit="1" customWidth="1"/>
    <col min="2" max="2" width="34.28515625" customWidth="1"/>
  </cols>
  <sheetData>
    <row r="1" spans="1:4" ht="31.5" customHeight="1" thickBot="1" x14ac:dyDescent="0.3">
      <c r="A1" s="832" t="s">
        <v>401</v>
      </c>
      <c r="B1" s="834" t="s">
        <v>384</v>
      </c>
      <c r="C1" s="836" t="s">
        <v>407</v>
      </c>
      <c r="D1" s="837"/>
    </row>
    <row r="2" spans="1:4" ht="30.75" thickBot="1" x14ac:dyDescent="0.3">
      <c r="A2" s="833"/>
      <c r="B2" s="835"/>
      <c r="C2" s="335" t="s">
        <v>408</v>
      </c>
      <c r="D2" s="334" t="s">
        <v>409</v>
      </c>
    </row>
    <row r="3" spans="1:4" ht="29.25" customHeight="1" x14ac:dyDescent="0.25">
      <c r="A3" s="289">
        <v>1</v>
      </c>
      <c r="B3" s="332" t="s">
        <v>385</v>
      </c>
      <c r="C3" s="336">
        <v>0.84</v>
      </c>
      <c r="D3" s="339" t="e">
        <f>#REF!</f>
        <v>#REF!</v>
      </c>
    </row>
    <row r="4" spans="1:4" ht="23.25" customHeight="1" x14ac:dyDescent="0.25">
      <c r="A4" s="287">
        <v>2</v>
      </c>
      <c r="B4" s="286" t="s">
        <v>386</v>
      </c>
      <c r="C4" s="337">
        <v>0.78</v>
      </c>
      <c r="D4" s="340">
        <v>0.84</v>
      </c>
    </row>
    <row r="5" spans="1:4" ht="27" customHeight="1" x14ac:dyDescent="0.25">
      <c r="A5" s="287">
        <v>3</v>
      </c>
      <c r="B5" s="333" t="s">
        <v>387</v>
      </c>
      <c r="C5" s="337">
        <v>0.94</v>
      </c>
      <c r="D5" s="341">
        <v>0.91</v>
      </c>
    </row>
    <row r="6" spans="1:4" x14ac:dyDescent="0.25">
      <c r="A6" s="288">
        <v>4</v>
      </c>
      <c r="B6" s="286" t="s">
        <v>373</v>
      </c>
      <c r="C6" s="337">
        <v>0.7</v>
      </c>
      <c r="D6" s="341">
        <f>[1]filtro!O76</f>
        <v>0.7</v>
      </c>
    </row>
    <row r="7" spans="1:4" x14ac:dyDescent="0.25">
      <c r="A7" s="288">
        <v>5</v>
      </c>
      <c r="B7" s="286" t="s">
        <v>374</v>
      </c>
      <c r="C7" s="337">
        <v>0.94</v>
      </c>
      <c r="D7" s="341">
        <f>[1]filtro!O81</f>
        <v>1</v>
      </c>
    </row>
    <row r="8" spans="1:4" x14ac:dyDescent="0.25">
      <c r="A8" s="288">
        <v>6</v>
      </c>
      <c r="B8" s="286" t="s">
        <v>375</v>
      </c>
      <c r="C8" s="337">
        <v>0.86</v>
      </c>
      <c r="D8" s="341">
        <v>0.97689999999999999</v>
      </c>
    </row>
    <row r="9" spans="1:4" x14ac:dyDescent="0.25">
      <c r="A9" s="288">
        <v>7</v>
      </c>
      <c r="B9" s="286" t="s">
        <v>376</v>
      </c>
      <c r="C9" s="337">
        <v>0.56000000000000005</v>
      </c>
      <c r="D9" s="341">
        <v>0.85450000000000004</v>
      </c>
    </row>
    <row r="10" spans="1:4" x14ac:dyDescent="0.25">
      <c r="A10" s="288">
        <v>8</v>
      </c>
      <c r="B10" s="286" t="s">
        <v>377</v>
      </c>
      <c r="C10" s="337">
        <v>0.82</v>
      </c>
      <c r="D10" s="341">
        <v>1</v>
      </c>
    </row>
    <row r="11" spans="1:4" x14ac:dyDescent="0.25">
      <c r="A11" s="288">
        <v>9</v>
      </c>
      <c r="B11" s="286" t="s">
        <v>378</v>
      </c>
      <c r="C11" s="337">
        <v>0.7</v>
      </c>
      <c r="D11" s="341">
        <f>[1]filtro!O133</f>
        <v>0.7</v>
      </c>
    </row>
    <row r="12" spans="1:4" ht="26.25" thickBot="1" x14ac:dyDescent="0.3">
      <c r="A12" s="290">
        <v>10</v>
      </c>
      <c r="B12" s="331" t="s">
        <v>388</v>
      </c>
      <c r="C12" s="338">
        <v>0.68</v>
      </c>
      <c r="D12" s="342">
        <v>0.82</v>
      </c>
    </row>
    <row r="13" spans="1:4" ht="19.5" thickBot="1" x14ac:dyDescent="0.35">
      <c r="A13" s="838" t="s">
        <v>410</v>
      </c>
      <c r="B13" s="839"/>
      <c r="C13" s="330">
        <f>AVERAGE(C3:C12)</f>
        <v>0.78199999999999992</v>
      </c>
      <c r="D13" s="330">
        <v>0.91339999999999999</v>
      </c>
    </row>
    <row r="15" spans="1:4" x14ac:dyDescent="0.25">
      <c r="D15" s="343">
        <f>+D13-C13</f>
        <v>0.13140000000000007</v>
      </c>
    </row>
  </sheetData>
  <mergeCells count="4">
    <mergeCell ref="A1:A2"/>
    <mergeCell ref="B1:B2"/>
    <mergeCell ref="C1:D1"/>
    <mergeCell ref="A13:B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84399-59DC-43C2-A73A-0371E4DEBFC1}">
  <sheetPr codeName="Hoja12">
    <pageSetUpPr fitToPage="1"/>
  </sheetPr>
  <dimension ref="A1:AE5"/>
  <sheetViews>
    <sheetView view="pageBreakPreview" zoomScale="90" zoomScaleNormal="80" zoomScaleSheetLayoutView="90" workbookViewId="0">
      <selection activeCell="Z2" sqref="A1:AE2"/>
    </sheetView>
  </sheetViews>
  <sheetFormatPr baseColWidth="10" defaultColWidth="9.140625" defaultRowHeight="12.75" x14ac:dyDescent="0.2"/>
  <cols>
    <col min="1" max="1" width="15" style="410" customWidth="1"/>
    <col min="2" max="2" width="11.28515625" style="410" customWidth="1"/>
    <col min="3" max="3" width="10.7109375" style="411" customWidth="1"/>
    <col min="4" max="4" width="15" style="411" customWidth="1"/>
    <col min="5" max="5" width="12.42578125" style="411" customWidth="1"/>
    <col min="6" max="6" width="30" style="411" customWidth="1"/>
    <col min="7" max="7" width="32.5703125" style="411" customWidth="1"/>
    <col min="8" max="31" width="2.7109375" style="411" customWidth="1"/>
    <col min="32" max="256" width="9.140625" style="411"/>
    <col min="257" max="257" width="15" style="411" customWidth="1"/>
    <col min="258" max="258" width="11.28515625" style="411" customWidth="1"/>
    <col min="259" max="259" width="10.7109375" style="411" customWidth="1"/>
    <col min="260" max="260" width="15" style="411" customWidth="1"/>
    <col min="261" max="261" width="12.42578125" style="411" customWidth="1"/>
    <col min="262" max="262" width="30" style="411" customWidth="1"/>
    <col min="263" max="263" width="32.5703125" style="411" customWidth="1"/>
    <col min="264" max="287" width="2.7109375" style="411" customWidth="1"/>
    <col min="288" max="512" width="9.140625" style="411"/>
    <col min="513" max="513" width="15" style="411" customWidth="1"/>
    <col min="514" max="514" width="11.28515625" style="411" customWidth="1"/>
    <col min="515" max="515" width="10.7109375" style="411" customWidth="1"/>
    <col min="516" max="516" width="15" style="411" customWidth="1"/>
    <col min="517" max="517" width="12.42578125" style="411" customWidth="1"/>
    <col min="518" max="518" width="30" style="411" customWidth="1"/>
    <col min="519" max="519" width="32.5703125" style="411" customWidth="1"/>
    <col min="520" max="543" width="2.7109375" style="411" customWidth="1"/>
    <col min="544" max="768" width="9.140625" style="411"/>
    <col min="769" max="769" width="15" style="411" customWidth="1"/>
    <col min="770" max="770" width="11.28515625" style="411" customWidth="1"/>
    <col min="771" max="771" width="10.7109375" style="411" customWidth="1"/>
    <col min="772" max="772" width="15" style="411" customWidth="1"/>
    <col min="773" max="773" width="12.42578125" style="411" customWidth="1"/>
    <col min="774" max="774" width="30" style="411" customWidth="1"/>
    <col min="775" max="775" width="32.5703125" style="411" customWidth="1"/>
    <col min="776" max="799" width="2.7109375" style="411" customWidth="1"/>
    <col min="800" max="1024" width="9.140625" style="411"/>
    <col min="1025" max="1025" width="15" style="411" customWidth="1"/>
    <col min="1026" max="1026" width="11.28515625" style="411" customWidth="1"/>
    <col min="1027" max="1027" width="10.7109375" style="411" customWidth="1"/>
    <col min="1028" max="1028" width="15" style="411" customWidth="1"/>
    <col min="1029" max="1029" width="12.42578125" style="411" customWidth="1"/>
    <col min="1030" max="1030" width="30" style="411" customWidth="1"/>
    <col min="1031" max="1031" width="32.5703125" style="411" customWidth="1"/>
    <col min="1032" max="1055" width="2.7109375" style="411" customWidth="1"/>
    <col min="1056" max="1280" width="9.140625" style="411"/>
    <col min="1281" max="1281" width="15" style="411" customWidth="1"/>
    <col min="1282" max="1282" width="11.28515625" style="411" customWidth="1"/>
    <col min="1283" max="1283" width="10.7109375" style="411" customWidth="1"/>
    <col min="1284" max="1284" width="15" style="411" customWidth="1"/>
    <col min="1285" max="1285" width="12.42578125" style="411" customWidth="1"/>
    <col min="1286" max="1286" width="30" style="411" customWidth="1"/>
    <col min="1287" max="1287" width="32.5703125" style="411" customWidth="1"/>
    <col min="1288" max="1311" width="2.7109375" style="411" customWidth="1"/>
    <col min="1312" max="1536" width="9.140625" style="411"/>
    <col min="1537" max="1537" width="15" style="411" customWidth="1"/>
    <col min="1538" max="1538" width="11.28515625" style="411" customWidth="1"/>
    <col min="1539" max="1539" width="10.7109375" style="411" customWidth="1"/>
    <col min="1540" max="1540" width="15" style="411" customWidth="1"/>
    <col min="1541" max="1541" width="12.42578125" style="411" customWidth="1"/>
    <col min="1542" max="1542" width="30" style="411" customWidth="1"/>
    <col min="1543" max="1543" width="32.5703125" style="411" customWidth="1"/>
    <col min="1544" max="1567" width="2.7109375" style="411" customWidth="1"/>
    <col min="1568" max="1792" width="9.140625" style="411"/>
    <col min="1793" max="1793" width="15" style="411" customWidth="1"/>
    <col min="1794" max="1794" width="11.28515625" style="411" customWidth="1"/>
    <col min="1795" max="1795" width="10.7109375" style="411" customWidth="1"/>
    <col min="1796" max="1796" width="15" style="411" customWidth="1"/>
    <col min="1797" max="1797" width="12.42578125" style="411" customWidth="1"/>
    <col min="1798" max="1798" width="30" style="411" customWidth="1"/>
    <col min="1799" max="1799" width="32.5703125" style="411" customWidth="1"/>
    <col min="1800" max="1823" width="2.7109375" style="411" customWidth="1"/>
    <col min="1824" max="2048" width="9.140625" style="411"/>
    <col min="2049" max="2049" width="15" style="411" customWidth="1"/>
    <col min="2050" max="2050" width="11.28515625" style="411" customWidth="1"/>
    <col min="2051" max="2051" width="10.7109375" style="411" customWidth="1"/>
    <col min="2052" max="2052" width="15" style="411" customWidth="1"/>
    <col min="2053" max="2053" width="12.42578125" style="411" customWidth="1"/>
    <col min="2054" max="2054" width="30" style="411" customWidth="1"/>
    <col min="2055" max="2055" width="32.5703125" style="411" customWidth="1"/>
    <col min="2056" max="2079" width="2.7109375" style="411" customWidth="1"/>
    <col min="2080" max="2304" width="9.140625" style="411"/>
    <col min="2305" max="2305" width="15" style="411" customWidth="1"/>
    <col min="2306" max="2306" width="11.28515625" style="411" customWidth="1"/>
    <col min="2307" max="2307" width="10.7109375" style="411" customWidth="1"/>
    <col min="2308" max="2308" width="15" style="411" customWidth="1"/>
    <col min="2309" max="2309" width="12.42578125" style="411" customWidth="1"/>
    <col min="2310" max="2310" width="30" style="411" customWidth="1"/>
    <col min="2311" max="2311" width="32.5703125" style="411" customWidth="1"/>
    <col min="2312" max="2335" width="2.7109375" style="411" customWidth="1"/>
    <col min="2336" max="2560" width="9.140625" style="411"/>
    <col min="2561" max="2561" width="15" style="411" customWidth="1"/>
    <col min="2562" max="2562" width="11.28515625" style="411" customWidth="1"/>
    <col min="2563" max="2563" width="10.7109375" style="411" customWidth="1"/>
    <col min="2564" max="2564" width="15" style="411" customWidth="1"/>
    <col min="2565" max="2565" width="12.42578125" style="411" customWidth="1"/>
    <col min="2566" max="2566" width="30" style="411" customWidth="1"/>
    <col min="2567" max="2567" width="32.5703125" style="411" customWidth="1"/>
    <col min="2568" max="2591" width="2.7109375" style="411" customWidth="1"/>
    <col min="2592" max="2816" width="9.140625" style="411"/>
    <col min="2817" max="2817" width="15" style="411" customWidth="1"/>
    <col min="2818" max="2818" width="11.28515625" style="411" customWidth="1"/>
    <col min="2819" max="2819" width="10.7109375" style="411" customWidth="1"/>
    <col min="2820" max="2820" width="15" style="411" customWidth="1"/>
    <col min="2821" max="2821" width="12.42578125" style="411" customWidth="1"/>
    <col min="2822" max="2822" width="30" style="411" customWidth="1"/>
    <col min="2823" max="2823" width="32.5703125" style="411" customWidth="1"/>
    <col min="2824" max="2847" width="2.7109375" style="411" customWidth="1"/>
    <col min="2848" max="3072" width="9.140625" style="411"/>
    <col min="3073" max="3073" width="15" style="411" customWidth="1"/>
    <col min="3074" max="3074" width="11.28515625" style="411" customWidth="1"/>
    <col min="3075" max="3075" width="10.7109375" style="411" customWidth="1"/>
    <col min="3076" max="3076" width="15" style="411" customWidth="1"/>
    <col min="3077" max="3077" width="12.42578125" style="411" customWidth="1"/>
    <col min="3078" max="3078" width="30" style="411" customWidth="1"/>
    <col min="3079" max="3079" width="32.5703125" style="411" customWidth="1"/>
    <col min="3080" max="3103" width="2.7109375" style="411" customWidth="1"/>
    <col min="3104" max="3328" width="9.140625" style="411"/>
    <col min="3329" max="3329" width="15" style="411" customWidth="1"/>
    <col min="3330" max="3330" width="11.28515625" style="411" customWidth="1"/>
    <col min="3331" max="3331" width="10.7109375" style="411" customWidth="1"/>
    <col min="3332" max="3332" width="15" style="411" customWidth="1"/>
    <col min="3333" max="3333" width="12.42578125" style="411" customWidth="1"/>
    <col min="3334" max="3334" width="30" style="411" customWidth="1"/>
    <col min="3335" max="3335" width="32.5703125" style="411" customWidth="1"/>
    <col min="3336" max="3359" width="2.7109375" style="411" customWidth="1"/>
    <col min="3360" max="3584" width="9.140625" style="411"/>
    <col min="3585" max="3585" width="15" style="411" customWidth="1"/>
    <col min="3586" max="3586" width="11.28515625" style="411" customWidth="1"/>
    <col min="3587" max="3587" width="10.7109375" style="411" customWidth="1"/>
    <col min="3588" max="3588" width="15" style="411" customWidth="1"/>
    <col min="3589" max="3589" width="12.42578125" style="411" customWidth="1"/>
    <col min="3590" max="3590" width="30" style="411" customWidth="1"/>
    <col min="3591" max="3591" width="32.5703125" style="411" customWidth="1"/>
    <col min="3592" max="3615" width="2.7109375" style="411" customWidth="1"/>
    <col min="3616" max="3840" width="9.140625" style="411"/>
    <col min="3841" max="3841" width="15" style="411" customWidth="1"/>
    <col min="3842" max="3842" width="11.28515625" style="411" customWidth="1"/>
    <col min="3843" max="3843" width="10.7109375" style="411" customWidth="1"/>
    <col min="3844" max="3844" width="15" style="411" customWidth="1"/>
    <col min="3845" max="3845" width="12.42578125" style="411" customWidth="1"/>
    <col min="3846" max="3846" width="30" style="411" customWidth="1"/>
    <col min="3847" max="3847" width="32.5703125" style="411" customWidth="1"/>
    <col min="3848" max="3871" width="2.7109375" style="411" customWidth="1"/>
    <col min="3872" max="4096" width="9.140625" style="411"/>
    <col min="4097" max="4097" width="15" style="411" customWidth="1"/>
    <col min="4098" max="4098" width="11.28515625" style="411" customWidth="1"/>
    <col min="4099" max="4099" width="10.7109375" style="411" customWidth="1"/>
    <col min="4100" max="4100" width="15" style="411" customWidth="1"/>
    <col min="4101" max="4101" width="12.42578125" style="411" customWidth="1"/>
    <col min="4102" max="4102" width="30" style="411" customWidth="1"/>
    <col min="4103" max="4103" width="32.5703125" style="411" customWidth="1"/>
    <col min="4104" max="4127" width="2.7109375" style="411" customWidth="1"/>
    <col min="4128" max="4352" width="9.140625" style="411"/>
    <col min="4353" max="4353" width="15" style="411" customWidth="1"/>
    <col min="4354" max="4354" width="11.28515625" style="411" customWidth="1"/>
    <col min="4355" max="4355" width="10.7109375" style="411" customWidth="1"/>
    <col min="4356" max="4356" width="15" style="411" customWidth="1"/>
    <col min="4357" max="4357" width="12.42578125" style="411" customWidth="1"/>
    <col min="4358" max="4358" width="30" style="411" customWidth="1"/>
    <col min="4359" max="4359" width="32.5703125" style="411" customWidth="1"/>
    <col min="4360" max="4383" width="2.7109375" style="411" customWidth="1"/>
    <col min="4384" max="4608" width="9.140625" style="411"/>
    <col min="4609" max="4609" width="15" style="411" customWidth="1"/>
    <col min="4610" max="4610" width="11.28515625" style="411" customWidth="1"/>
    <col min="4611" max="4611" width="10.7109375" style="411" customWidth="1"/>
    <col min="4612" max="4612" width="15" style="411" customWidth="1"/>
    <col min="4613" max="4613" width="12.42578125" style="411" customWidth="1"/>
    <col min="4614" max="4614" width="30" style="411" customWidth="1"/>
    <col min="4615" max="4615" width="32.5703125" style="411" customWidth="1"/>
    <col min="4616" max="4639" width="2.7109375" style="411" customWidth="1"/>
    <col min="4640" max="4864" width="9.140625" style="411"/>
    <col min="4865" max="4865" width="15" style="411" customWidth="1"/>
    <col min="4866" max="4866" width="11.28515625" style="411" customWidth="1"/>
    <col min="4867" max="4867" width="10.7109375" style="411" customWidth="1"/>
    <col min="4868" max="4868" width="15" style="411" customWidth="1"/>
    <col min="4869" max="4869" width="12.42578125" style="411" customWidth="1"/>
    <col min="4870" max="4870" width="30" style="411" customWidth="1"/>
    <col min="4871" max="4871" width="32.5703125" style="411" customWidth="1"/>
    <col min="4872" max="4895" width="2.7109375" style="411" customWidth="1"/>
    <col min="4896" max="5120" width="9.140625" style="411"/>
    <col min="5121" max="5121" width="15" style="411" customWidth="1"/>
    <col min="5122" max="5122" width="11.28515625" style="411" customWidth="1"/>
    <col min="5123" max="5123" width="10.7109375" style="411" customWidth="1"/>
    <col min="5124" max="5124" width="15" style="411" customWidth="1"/>
    <col min="5125" max="5125" width="12.42578125" style="411" customWidth="1"/>
    <col min="5126" max="5126" width="30" style="411" customWidth="1"/>
    <col min="5127" max="5127" width="32.5703125" style="411" customWidth="1"/>
    <col min="5128" max="5151" width="2.7109375" style="411" customWidth="1"/>
    <col min="5152" max="5376" width="9.140625" style="411"/>
    <col min="5377" max="5377" width="15" style="411" customWidth="1"/>
    <col min="5378" max="5378" width="11.28515625" style="411" customWidth="1"/>
    <col min="5379" max="5379" width="10.7109375" style="411" customWidth="1"/>
    <col min="5380" max="5380" width="15" style="411" customWidth="1"/>
    <col min="5381" max="5381" width="12.42578125" style="411" customWidth="1"/>
    <col min="5382" max="5382" width="30" style="411" customWidth="1"/>
    <col min="5383" max="5383" width="32.5703125" style="411" customWidth="1"/>
    <col min="5384" max="5407" width="2.7109375" style="411" customWidth="1"/>
    <col min="5408" max="5632" width="9.140625" style="411"/>
    <col min="5633" max="5633" width="15" style="411" customWidth="1"/>
    <col min="5634" max="5634" width="11.28515625" style="411" customWidth="1"/>
    <col min="5635" max="5635" width="10.7109375" style="411" customWidth="1"/>
    <col min="5636" max="5636" width="15" style="411" customWidth="1"/>
    <col min="5637" max="5637" width="12.42578125" style="411" customWidth="1"/>
    <col min="5638" max="5638" width="30" style="411" customWidth="1"/>
    <col min="5639" max="5639" width="32.5703125" style="411" customWidth="1"/>
    <col min="5640" max="5663" width="2.7109375" style="411" customWidth="1"/>
    <col min="5664" max="5888" width="9.140625" style="411"/>
    <col min="5889" max="5889" width="15" style="411" customWidth="1"/>
    <col min="5890" max="5890" width="11.28515625" style="411" customWidth="1"/>
    <col min="5891" max="5891" width="10.7109375" style="411" customWidth="1"/>
    <col min="5892" max="5892" width="15" style="411" customWidth="1"/>
    <col min="5893" max="5893" width="12.42578125" style="411" customWidth="1"/>
    <col min="5894" max="5894" width="30" style="411" customWidth="1"/>
    <col min="5895" max="5895" width="32.5703125" style="411" customWidth="1"/>
    <col min="5896" max="5919" width="2.7109375" style="411" customWidth="1"/>
    <col min="5920" max="6144" width="9.140625" style="411"/>
    <col min="6145" max="6145" width="15" style="411" customWidth="1"/>
    <col min="6146" max="6146" width="11.28515625" style="411" customWidth="1"/>
    <col min="6147" max="6147" width="10.7109375" style="411" customWidth="1"/>
    <col min="6148" max="6148" width="15" style="411" customWidth="1"/>
    <col min="6149" max="6149" width="12.42578125" style="411" customWidth="1"/>
    <col min="6150" max="6150" width="30" style="411" customWidth="1"/>
    <col min="6151" max="6151" width="32.5703125" style="411" customWidth="1"/>
    <col min="6152" max="6175" width="2.7109375" style="411" customWidth="1"/>
    <col min="6176" max="6400" width="9.140625" style="411"/>
    <col min="6401" max="6401" width="15" style="411" customWidth="1"/>
    <col min="6402" max="6402" width="11.28515625" style="411" customWidth="1"/>
    <col min="6403" max="6403" width="10.7109375" style="411" customWidth="1"/>
    <col min="6404" max="6404" width="15" style="411" customWidth="1"/>
    <col min="6405" max="6405" width="12.42578125" style="411" customWidth="1"/>
    <col min="6406" max="6406" width="30" style="411" customWidth="1"/>
    <col min="6407" max="6407" width="32.5703125" style="411" customWidth="1"/>
    <col min="6408" max="6431" width="2.7109375" style="411" customWidth="1"/>
    <col min="6432" max="6656" width="9.140625" style="411"/>
    <col min="6657" max="6657" width="15" style="411" customWidth="1"/>
    <col min="6658" max="6658" width="11.28515625" style="411" customWidth="1"/>
    <col min="6659" max="6659" width="10.7109375" style="411" customWidth="1"/>
    <col min="6660" max="6660" width="15" style="411" customWidth="1"/>
    <col min="6661" max="6661" width="12.42578125" style="411" customWidth="1"/>
    <col min="6662" max="6662" width="30" style="411" customWidth="1"/>
    <col min="6663" max="6663" width="32.5703125" style="411" customWidth="1"/>
    <col min="6664" max="6687" width="2.7109375" style="411" customWidth="1"/>
    <col min="6688" max="6912" width="9.140625" style="411"/>
    <col min="6913" max="6913" width="15" style="411" customWidth="1"/>
    <col min="6914" max="6914" width="11.28515625" style="411" customWidth="1"/>
    <col min="6915" max="6915" width="10.7109375" style="411" customWidth="1"/>
    <col min="6916" max="6916" width="15" style="411" customWidth="1"/>
    <col min="6917" max="6917" width="12.42578125" style="411" customWidth="1"/>
    <col min="6918" max="6918" width="30" style="411" customWidth="1"/>
    <col min="6919" max="6919" width="32.5703125" style="411" customWidth="1"/>
    <col min="6920" max="6943" width="2.7109375" style="411" customWidth="1"/>
    <col min="6944" max="7168" width="9.140625" style="411"/>
    <col min="7169" max="7169" width="15" style="411" customWidth="1"/>
    <col min="7170" max="7170" width="11.28515625" style="411" customWidth="1"/>
    <col min="7171" max="7171" width="10.7109375" style="411" customWidth="1"/>
    <col min="7172" max="7172" width="15" style="411" customWidth="1"/>
    <col min="7173" max="7173" width="12.42578125" style="411" customWidth="1"/>
    <col min="7174" max="7174" width="30" style="411" customWidth="1"/>
    <col min="7175" max="7175" width="32.5703125" style="411" customWidth="1"/>
    <col min="7176" max="7199" width="2.7109375" style="411" customWidth="1"/>
    <col min="7200" max="7424" width="9.140625" style="411"/>
    <col min="7425" max="7425" width="15" style="411" customWidth="1"/>
    <col min="7426" max="7426" width="11.28515625" style="411" customWidth="1"/>
    <col min="7427" max="7427" width="10.7109375" style="411" customWidth="1"/>
    <col min="7428" max="7428" width="15" style="411" customWidth="1"/>
    <col min="7429" max="7429" width="12.42578125" style="411" customWidth="1"/>
    <col min="7430" max="7430" width="30" style="411" customWidth="1"/>
    <col min="7431" max="7431" width="32.5703125" style="411" customWidth="1"/>
    <col min="7432" max="7455" width="2.7109375" style="411" customWidth="1"/>
    <col min="7456" max="7680" width="9.140625" style="411"/>
    <col min="7681" max="7681" width="15" style="411" customWidth="1"/>
    <col min="7682" max="7682" width="11.28515625" style="411" customWidth="1"/>
    <col min="7683" max="7683" width="10.7109375" style="411" customWidth="1"/>
    <col min="7684" max="7684" width="15" style="411" customWidth="1"/>
    <col min="7685" max="7685" width="12.42578125" style="411" customWidth="1"/>
    <col min="7686" max="7686" width="30" style="411" customWidth="1"/>
    <col min="7687" max="7687" width="32.5703125" style="411" customWidth="1"/>
    <col min="7688" max="7711" width="2.7109375" style="411" customWidth="1"/>
    <col min="7712" max="7936" width="9.140625" style="411"/>
    <col min="7937" max="7937" width="15" style="411" customWidth="1"/>
    <col min="7938" max="7938" width="11.28515625" style="411" customWidth="1"/>
    <col min="7939" max="7939" width="10.7109375" style="411" customWidth="1"/>
    <col min="7940" max="7940" width="15" style="411" customWidth="1"/>
    <col min="7941" max="7941" width="12.42578125" style="411" customWidth="1"/>
    <col min="7942" max="7942" width="30" style="411" customWidth="1"/>
    <col min="7943" max="7943" width="32.5703125" style="411" customWidth="1"/>
    <col min="7944" max="7967" width="2.7109375" style="411" customWidth="1"/>
    <col min="7968" max="8192" width="9.140625" style="411"/>
    <col min="8193" max="8193" width="15" style="411" customWidth="1"/>
    <col min="8194" max="8194" width="11.28515625" style="411" customWidth="1"/>
    <col min="8195" max="8195" width="10.7109375" style="411" customWidth="1"/>
    <col min="8196" max="8196" width="15" style="411" customWidth="1"/>
    <col min="8197" max="8197" width="12.42578125" style="411" customWidth="1"/>
    <col min="8198" max="8198" width="30" style="411" customWidth="1"/>
    <col min="8199" max="8199" width="32.5703125" style="411" customWidth="1"/>
    <col min="8200" max="8223" width="2.7109375" style="411" customWidth="1"/>
    <col min="8224" max="8448" width="9.140625" style="411"/>
    <col min="8449" max="8449" width="15" style="411" customWidth="1"/>
    <col min="8450" max="8450" width="11.28515625" style="411" customWidth="1"/>
    <col min="8451" max="8451" width="10.7109375" style="411" customWidth="1"/>
    <col min="8452" max="8452" width="15" style="411" customWidth="1"/>
    <col min="8453" max="8453" width="12.42578125" style="411" customWidth="1"/>
    <col min="8454" max="8454" width="30" style="411" customWidth="1"/>
    <col min="8455" max="8455" width="32.5703125" style="411" customWidth="1"/>
    <col min="8456" max="8479" width="2.7109375" style="411" customWidth="1"/>
    <col min="8480" max="8704" width="9.140625" style="411"/>
    <col min="8705" max="8705" width="15" style="411" customWidth="1"/>
    <col min="8706" max="8706" width="11.28515625" style="411" customWidth="1"/>
    <col min="8707" max="8707" width="10.7109375" style="411" customWidth="1"/>
    <col min="8708" max="8708" width="15" style="411" customWidth="1"/>
    <col min="8709" max="8709" width="12.42578125" style="411" customWidth="1"/>
    <col min="8710" max="8710" width="30" style="411" customWidth="1"/>
    <col min="8711" max="8711" width="32.5703125" style="411" customWidth="1"/>
    <col min="8712" max="8735" width="2.7109375" style="411" customWidth="1"/>
    <col min="8736" max="8960" width="9.140625" style="411"/>
    <col min="8961" max="8961" width="15" style="411" customWidth="1"/>
    <col min="8962" max="8962" width="11.28515625" style="411" customWidth="1"/>
    <col min="8963" max="8963" width="10.7109375" style="411" customWidth="1"/>
    <col min="8964" max="8964" width="15" style="411" customWidth="1"/>
    <col min="8965" max="8965" width="12.42578125" style="411" customWidth="1"/>
    <col min="8966" max="8966" width="30" style="411" customWidth="1"/>
    <col min="8967" max="8967" width="32.5703125" style="411" customWidth="1"/>
    <col min="8968" max="8991" width="2.7109375" style="411" customWidth="1"/>
    <col min="8992" max="9216" width="9.140625" style="411"/>
    <col min="9217" max="9217" width="15" style="411" customWidth="1"/>
    <col min="9218" max="9218" width="11.28515625" style="411" customWidth="1"/>
    <col min="9219" max="9219" width="10.7109375" style="411" customWidth="1"/>
    <col min="9220" max="9220" width="15" style="411" customWidth="1"/>
    <col min="9221" max="9221" width="12.42578125" style="411" customWidth="1"/>
    <col min="9222" max="9222" width="30" style="411" customWidth="1"/>
    <col min="9223" max="9223" width="32.5703125" style="411" customWidth="1"/>
    <col min="9224" max="9247" width="2.7109375" style="411" customWidth="1"/>
    <col min="9248" max="9472" width="9.140625" style="411"/>
    <col min="9473" max="9473" width="15" style="411" customWidth="1"/>
    <col min="9474" max="9474" width="11.28515625" style="411" customWidth="1"/>
    <col min="9475" max="9475" width="10.7109375" style="411" customWidth="1"/>
    <col min="9476" max="9476" width="15" style="411" customWidth="1"/>
    <col min="9477" max="9477" width="12.42578125" style="411" customWidth="1"/>
    <col min="9478" max="9478" width="30" style="411" customWidth="1"/>
    <col min="9479" max="9479" width="32.5703125" style="411" customWidth="1"/>
    <col min="9480" max="9503" width="2.7109375" style="411" customWidth="1"/>
    <col min="9504" max="9728" width="9.140625" style="411"/>
    <col min="9729" max="9729" width="15" style="411" customWidth="1"/>
    <col min="9730" max="9730" width="11.28515625" style="411" customWidth="1"/>
    <col min="9731" max="9731" width="10.7109375" style="411" customWidth="1"/>
    <col min="9732" max="9732" width="15" style="411" customWidth="1"/>
    <col min="9733" max="9733" width="12.42578125" style="411" customWidth="1"/>
    <col min="9734" max="9734" width="30" style="411" customWidth="1"/>
    <col min="9735" max="9735" width="32.5703125" style="411" customWidth="1"/>
    <col min="9736" max="9759" width="2.7109375" style="411" customWidth="1"/>
    <col min="9760" max="9984" width="9.140625" style="411"/>
    <col min="9985" max="9985" width="15" style="411" customWidth="1"/>
    <col min="9986" max="9986" width="11.28515625" style="411" customWidth="1"/>
    <col min="9987" max="9987" width="10.7109375" style="411" customWidth="1"/>
    <col min="9988" max="9988" width="15" style="411" customWidth="1"/>
    <col min="9989" max="9989" width="12.42578125" style="411" customWidth="1"/>
    <col min="9990" max="9990" width="30" style="411" customWidth="1"/>
    <col min="9991" max="9991" width="32.5703125" style="411" customWidth="1"/>
    <col min="9992" max="10015" width="2.7109375" style="411" customWidth="1"/>
    <col min="10016" max="10240" width="9.140625" style="411"/>
    <col min="10241" max="10241" width="15" style="411" customWidth="1"/>
    <col min="10242" max="10242" width="11.28515625" style="411" customWidth="1"/>
    <col min="10243" max="10243" width="10.7109375" style="411" customWidth="1"/>
    <col min="10244" max="10244" width="15" style="411" customWidth="1"/>
    <col min="10245" max="10245" width="12.42578125" style="411" customWidth="1"/>
    <col min="10246" max="10246" width="30" style="411" customWidth="1"/>
    <col min="10247" max="10247" width="32.5703125" style="411" customWidth="1"/>
    <col min="10248" max="10271" width="2.7109375" style="411" customWidth="1"/>
    <col min="10272" max="10496" width="9.140625" style="411"/>
    <col min="10497" max="10497" width="15" style="411" customWidth="1"/>
    <col min="10498" max="10498" width="11.28515625" style="411" customWidth="1"/>
    <col min="10499" max="10499" width="10.7109375" style="411" customWidth="1"/>
    <col min="10500" max="10500" width="15" style="411" customWidth="1"/>
    <col min="10501" max="10501" width="12.42578125" style="411" customWidth="1"/>
    <col min="10502" max="10502" width="30" style="411" customWidth="1"/>
    <col min="10503" max="10503" width="32.5703125" style="411" customWidth="1"/>
    <col min="10504" max="10527" width="2.7109375" style="411" customWidth="1"/>
    <col min="10528" max="10752" width="9.140625" style="411"/>
    <col min="10753" max="10753" width="15" style="411" customWidth="1"/>
    <col min="10754" max="10754" width="11.28515625" style="411" customWidth="1"/>
    <col min="10755" max="10755" width="10.7109375" style="411" customWidth="1"/>
    <col min="10756" max="10756" width="15" style="411" customWidth="1"/>
    <col min="10757" max="10757" width="12.42578125" style="411" customWidth="1"/>
    <col min="10758" max="10758" width="30" style="411" customWidth="1"/>
    <col min="10759" max="10759" width="32.5703125" style="411" customWidth="1"/>
    <col min="10760" max="10783" width="2.7109375" style="411" customWidth="1"/>
    <col min="10784" max="11008" width="9.140625" style="411"/>
    <col min="11009" max="11009" width="15" style="411" customWidth="1"/>
    <col min="11010" max="11010" width="11.28515625" style="411" customWidth="1"/>
    <col min="11011" max="11011" width="10.7109375" style="411" customWidth="1"/>
    <col min="11012" max="11012" width="15" style="411" customWidth="1"/>
    <col min="11013" max="11013" width="12.42578125" style="411" customWidth="1"/>
    <col min="11014" max="11014" width="30" style="411" customWidth="1"/>
    <col min="11015" max="11015" width="32.5703125" style="411" customWidth="1"/>
    <col min="11016" max="11039" width="2.7109375" style="411" customWidth="1"/>
    <col min="11040" max="11264" width="9.140625" style="411"/>
    <col min="11265" max="11265" width="15" style="411" customWidth="1"/>
    <col min="11266" max="11266" width="11.28515625" style="411" customWidth="1"/>
    <col min="11267" max="11267" width="10.7109375" style="411" customWidth="1"/>
    <col min="11268" max="11268" width="15" style="411" customWidth="1"/>
    <col min="11269" max="11269" width="12.42578125" style="411" customWidth="1"/>
    <col min="11270" max="11270" width="30" style="411" customWidth="1"/>
    <col min="11271" max="11271" width="32.5703125" style="411" customWidth="1"/>
    <col min="11272" max="11295" width="2.7109375" style="411" customWidth="1"/>
    <col min="11296" max="11520" width="9.140625" style="411"/>
    <col min="11521" max="11521" width="15" style="411" customWidth="1"/>
    <col min="11522" max="11522" width="11.28515625" style="411" customWidth="1"/>
    <col min="11523" max="11523" width="10.7109375" style="411" customWidth="1"/>
    <col min="11524" max="11524" width="15" style="411" customWidth="1"/>
    <col min="11525" max="11525" width="12.42578125" style="411" customWidth="1"/>
    <col min="11526" max="11526" width="30" style="411" customWidth="1"/>
    <col min="11527" max="11527" width="32.5703125" style="411" customWidth="1"/>
    <col min="11528" max="11551" width="2.7109375" style="411" customWidth="1"/>
    <col min="11552" max="11776" width="9.140625" style="411"/>
    <col min="11777" max="11777" width="15" style="411" customWidth="1"/>
    <col min="11778" max="11778" width="11.28515625" style="411" customWidth="1"/>
    <col min="11779" max="11779" width="10.7109375" style="411" customWidth="1"/>
    <col min="11780" max="11780" width="15" style="411" customWidth="1"/>
    <col min="11781" max="11781" width="12.42578125" style="411" customWidth="1"/>
    <col min="11782" max="11782" width="30" style="411" customWidth="1"/>
    <col min="11783" max="11783" width="32.5703125" style="411" customWidth="1"/>
    <col min="11784" max="11807" width="2.7109375" style="411" customWidth="1"/>
    <col min="11808" max="12032" width="9.140625" style="411"/>
    <col min="12033" max="12033" width="15" style="411" customWidth="1"/>
    <col min="12034" max="12034" width="11.28515625" style="411" customWidth="1"/>
    <col min="12035" max="12035" width="10.7109375" style="411" customWidth="1"/>
    <col min="12036" max="12036" width="15" style="411" customWidth="1"/>
    <col min="12037" max="12037" width="12.42578125" style="411" customWidth="1"/>
    <col min="12038" max="12038" width="30" style="411" customWidth="1"/>
    <col min="12039" max="12039" width="32.5703125" style="411" customWidth="1"/>
    <col min="12040" max="12063" width="2.7109375" style="411" customWidth="1"/>
    <col min="12064" max="12288" width="9.140625" style="411"/>
    <col min="12289" max="12289" width="15" style="411" customWidth="1"/>
    <col min="12290" max="12290" width="11.28515625" style="411" customWidth="1"/>
    <col min="12291" max="12291" width="10.7109375" style="411" customWidth="1"/>
    <col min="12292" max="12292" width="15" style="411" customWidth="1"/>
    <col min="12293" max="12293" width="12.42578125" style="411" customWidth="1"/>
    <col min="12294" max="12294" width="30" style="411" customWidth="1"/>
    <col min="12295" max="12295" width="32.5703125" style="411" customWidth="1"/>
    <col min="12296" max="12319" width="2.7109375" style="411" customWidth="1"/>
    <col min="12320" max="12544" width="9.140625" style="411"/>
    <col min="12545" max="12545" width="15" style="411" customWidth="1"/>
    <col min="12546" max="12546" width="11.28515625" style="411" customWidth="1"/>
    <col min="12547" max="12547" width="10.7109375" style="411" customWidth="1"/>
    <col min="12548" max="12548" width="15" style="411" customWidth="1"/>
    <col min="12549" max="12549" width="12.42578125" style="411" customWidth="1"/>
    <col min="12550" max="12550" width="30" style="411" customWidth="1"/>
    <col min="12551" max="12551" width="32.5703125" style="411" customWidth="1"/>
    <col min="12552" max="12575" width="2.7109375" style="411" customWidth="1"/>
    <col min="12576" max="12800" width="9.140625" style="411"/>
    <col min="12801" max="12801" width="15" style="411" customWidth="1"/>
    <col min="12802" max="12802" width="11.28515625" style="411" customWidth="1"/>
    <col min="12803" max="12803" width="10.7109375" style="411" customWidth="1"/>
    <col min="12804" max="12804" width="15" style="411" customWidth="1"/>
    <col min="12805" max="12805" width="12.42578125" style="411" customWidth="1"/>
    <col min="12806" max="12806" width="30" style="411" customWidth="1"/>
    <col min="12807" max="12807" width="32.5703125" style="411" customWidth="1"/>
    <col min="12808" max="12831" width="2.7109375" style="411" customWidth="1"/>
    <col min="12832" max="13056" width="9.140625" style="411"/>
    <col min="13057" max="13057" width="15" style="411" customWidth="1"/>
    <col min="13058" max="13058" width="11.28515625" style="411" customWidth="1"/>
    <col min="13059" max="13059" width="10.7109375" style="411" customWidth="1"/>
    <col min="13060" max="13060" width="15" style="411" customWidth="1"/>
    <col min="13061" max="13061" width="12.42578125" style="411" customWidth="1"/>
    <col min="13062" max="13062" width="30" style="411" customWidth="1"/>
    <col min="13063" max="13063" width="32.5703125" style="411" customWidth="1"/>
    <col min="13064" max="13087" width="2.7109375" style="411" customWidth="1"/>
    <col min="13088" max="13312" width="9.140625" style="411"/>
    <col min="13313" max="13313" width="15" style="411" customWidth="1"/>
    <col min="13314" max="13314" width="11.28515625" style="411" customWidth="1"/>
    <col min="13315" max="13315" width="10.7109375" style="411" customWidth="1"/>
    <col min="13316" max="13316" width="15" style="411" customWidth="1"/>
    <col min="13317" max="13317" width="12.42578125" style="411" customWidth="1"/>
    <col min="13318" max="13318" width="30" style="411" customWidth="1"/>
    <col min="13319" max="13319" width="32.5703125" style="411" customWidth="1"/>
    <col min="13320" max="13343" width="2.7109375" style="411" customWidth="1"/>
    <col min="13344" max="13568" width="9.140625" style="411"/>
    <col min="13569" max="13569" width="15" style="411" customWidth="1"/>
    <col min="13570" max="13570" width="11.28515625" style="411" customWidth="1"/>
    <col min="13571" max="13571" width="10.7109375" style="411" customWidth="1"/>
    <col min="13572" max="13572" width="15" style="411" customWidth="1"/>
    <col min="13573" max="13573" width="12.42578125" style="411" customWidth="1"/>
    <col min="13574" max="13574" width="30" style="411" customWidth="1"/>
    <col min="13575" max="13575" width="32.5703125" style="411" customWidth="1"/>
    <col min="13576" max="13599" width="2.7109375" style="411" customWidth="1"/>
    <col min="13600" max="13824" width="9.140625" style="411"/>
    <col min="13825" max="13825" width="15" style="411" customWidth="1"/>
    <col min="13826" max="13826" width="11.28515625" style="411" customWidth="1"/>
    <col min="13827" max="13827" width="10.7109375" style="411" customWidth="1"/>
    <col min="13828" max="13828" width="15" style="411" customWidth="1"/>
    <col min="13829" max="13829" width="12.42578125" style="411" customWidth="1"/>
    <col min="13830" max="13830" width="30" style="411" customWidth="1"/>
    <col min="13831" max="13831" width="32.5703125" style="411" customWidth="1"/>
    <col min="13832" max="13855" width="2.7109375" style="411" customWidth="1"/>
    <col min="13856" max="14080" width="9.140625" style="411"/>
    <col min="14081" max="14081" width="15" style="411" customWidth="1"/>
    <col min="14082" max="14082" width="11.28515625" style="411" customWidth="1"/>
    <col min="14083" max="14083" width="10.7109375" style="411" customWidth="1"/>
    <col min="14084" max="14084" width="15" style="411" customWidth="1"/>
    <col min="14085" max="14085" width="12.42578125" style="411" customWidth="1"/>
    <col min="14086" max="14086" width="30" style="411" customWidth="1"/>
    <col min="14087" max="14087" width="32.5703125" style="411" customWidth="1"/>
    <col min="14088" max="14111" width="2.7109375" style="411" customWidth="1"/>
    <col min="14112" max="14336" width="9.140625" style="411"/>
    <col min="14337" max="14337" width="15" style="411" customWidth="1"/>
    <col min="14338" max="14338" width="11.28515625" style="411" customWidth="1"/>
    <col min="14339" max="14339" width="10.7109375" style="411" customWidth="1"/>
    <col min="14340" max="14340" width="15" style="411" customWidth="1"/>
    <col min="14341" max="14341" width="12.42578125" style="411" customWidth="1"/>
    <col min="14342" max="14342" width="30" style="411" customWidth="1"/>
    <col min="14343" max="14343" width="32.5703125" style="411" customWidth="1"/>
    <col min="14344" max="14367" width="2.7109375" style="411" customWidth="1"/>
    <col min="14368" max="14592" width="9.140625" style="411"/>
    <col min="14593" max="14593" width="15" style="411" customWidth="1"/>
    <col min="14594" max="14594" width="11.28515625" style="411" customWidth="1"/>
    <col min="14595" max="14595" width="10.7109375" style="411" customWidth="1"/>
    <col min="14596" max="14596" width="15" style="411" customWidth="1"/>
    <col min="14597" max="14597" width="12.42578125" style="411" customWidth="1"/>
    <col min="14598" max="14598" width="30" style="411" customWidth="1"/>
    <col min="14599" max="14599" width="32.5703125" style="411" customWidth="1"/>
    <col min="14600" max="14623" width="2.7109375" style="411" customWidth="1"/>
    <col min="14624" max="14848" width="9.140625" style="411"/>
    <col min="14849" max="14849" width="15" style="411" customWidth="1"/>
    <col min="14850" max="14850" width="11.28515625" style="411" customWidth="1"/>
    <col min="14851" max="14851" width="10.7109375" style="411" customWidth="1"/>
    <col min="14852" max="14852" width="15" style="411" customWidth="1"/>
    <col min="14853" max="14853" width="12.42578125" style="411" customWidth="1"/>
    <col min="14854" max="14854" width="30" style="411" customWidth="1"/>
    <col min="14855" max="14855" width="32.5703125" style="411" customWidth="1"/>
    <col min="14856" max="14879" width="2.7109375" style="411" customWidth="1"/>
    <col min="14880" max="15104" width="9.140625" style="411"/>
    <col min="15105" max="15105" width="15" style="411" customWidth="1"/>
    <col min="15106" max="15106" width="11.28515625" style="411" customWidth="1"/>
    <col min="15107" max="15107" width="10.7109375" style="411" customWidth="1"/>
    <col min="15108" max="15108" width="15" style="411" customWidth="1"/>
    <col min="15109" max="15109" width="12.42578125" style="411" customWidth="1"/>
    <col min="15110" max="15110" width="30" style="411" customWidth="1"/>
    <col min="15111" max="15111" width="32.5703125" style="411" customWidth="1"/>
    <col min="15112" max="15135" width="2.7109375" style="411" customWidth="1"/>
    <col min="15136" max="15360" width="9.140625" style="411"/>
    <col min="15361" max="15361" width="15" style="411" customWidth="1"/>
    <col min="15362" max="15362" width="11.28515625" style="411" customWidth="1"/>
    <col min="15363" max="15363" width="10.7109375" style="411" customWidth="1"/>
    <col min="15364" max="15364" width="15" style="411" customWidth="1"/>
    <col min="15365" max="15365" width="12.42578125" style="411" customWidth="1"/>
    <col min="15366" max="15366" width="30" style="411" customWidth="1"/>
    <col min="15367" max="15367" width="32.5703125" style="411" customWidth="1"/>
    <col min="15368" max="15391" width="2.7109375" style="411" customWidth="1"/>
    <col min="15392" max="15616" width="9.140625" style="411"/>
    <col min="15617" max="15617" width="15" style="411" customWidth="1"/>
    <col min="15618" max="15618" width="11.28515625" style="411" customWidth="1"/>
    <col min="15619" max="15619" width="10.7109375" style="411" customWidth="1"/>
    <col min="15620" max="15620" width="15" style="411" customWidth="1"/>
    <col min="15621" max="15621" width="12.42578125" style="411" customWidth="1"/>
    <col min="15622" max="15622" width="30" style="411" customWidth="1"/>
    <col min="15623" max="15623" width="32.5703125" style="411" customWidth="1"/>
    <col min="15624" max="15647" width="2.7109375" style="411" customWidth="1"/>
    <col min="15648" max="15872" width="9.140625" style="411"/>
    <col min="15873" max="15873" width="15" style="411" customWidth="1"/>
    <col min="15874" max="15874" width="11.28515625" style="411" customWidth="1"/>
    <col min="15875" max="15875" width="10.7109375" style="411" customWidth="1"/>
    <col min="15876" max="15876" width="15" style="411" customWidth="1"/>
    <col min="15877" max="15877" width="12.42578125" style="411" customWidth="1"/>
    <col min="15878" max="15878" width="30" style="411" customWidth="1"/>
    <col min="15879" max="15879" width="32.5703125" style="411" customWidth="1"/>
    <col min="15880" max="15903" width="2.7109375" style="411" customWidth="1"/>
    <col min="15904" max="16128" width="9.140625" style="411"/>
    <col min="16129" max="16129" width="15" style="411" customWidth="1"/>
    <col min="16130" max="16130" width="11.28515625" style="411" customWidth="1"/>
    <col min="16131" max="16131" width="10.7109375" style="411" customWidth="1"/>
    <col min="16132" max="16132" width="15" style="411" customWidth="1"/>
    <col min="16133" max="16133" width="12.42578125" style="411" customWidth="1"/>
    <col min="16134" max="16134" width="30" style="411" customWidth="1"/>
    <col min="16135" max="16135" width="32.5703125" style="411" customWidth="1"/>
    <col min="16136" max="16159" width="2.7109375" style="411" customWidth="1"/>
    <col min="16160" max="16384" width="9.140625" style="411"/>
  </cols>
  <sheetData>
    <row r="1" spans="1:31" s="409" customFormat="1" ht="35.25" customHeight="1" thickBot="1" x14ac:dyDescent="0.3">
      <c r="A1" s="841"/>
      <c r="B1" s="842"/>
      <c r="C1" s="842"/>
      <c r="D1" s="408" t="s">
        <v>552</v>
      </c>
      <c r="E1" s="845" t="s">
        <v>174</v>
      </c>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7"/>
    </row>
    <row r="2" spans="1:31" s="409" customFormat="1" ht="40.5" customHeight="1" thickBot="1" x14ac:dyDescent="0.3">
      <c r="A2" s="843"/>
      <c r="B2" s="844"/>
      <c r="C2" s="844"/>
      <c r="D2" s="408" t="s">
        <v>553</v>
      </c>
      <c r="E2" s="848" t="s">
        <v>759</v>
      </c>
      <c r="F2" s="849"/>
      <c r="G2" s="850"/>
      <c r="H2" s="851" t="s">
        <v>554</v>
      </c>
      <c r="I2" s="852"/>
      <c r="J2" s="852"/>
      <c r="K2" s="852"/>
      <c r="L2" s="853"/>
      <c r="M2" s="854" t="s">
        <v>556</v>
      </c>
      <c r="N2" s="855"/>
      <c r="O2" s="855"/>
      <c r="P2" s="855"/>
      <c r="Q2" s="855"/>
      <c r="R2" s="856"/>
      <c r="S2" s="851" t="s">
        <v>555</v>
      </c>
      <c r="T2" s="852"/>
      <c r="U2" s="852"/>
      <c r="V2" s="852"/>
      <c r="W2" s="852"/>
      <c r="X2" s="852"/>
      <c r="Y2" s="853"/>
      <c r="Z2" s="854">
        <v>3</v>
      </c>
      <c r="AA2" s="855"/>
      <c r="AB2" s="855"/>
      <c r="AC2" s="855"/>
      <c r="AD2" s="855"/>
      <c r="AE2" s="856"/>
    </row>
    <row r="3" spans="1:31" x14ac:dyDescent="0.2">
      <c r="B3" s="840"/>
      <c r="C3" s="840"/>
      <c r="D3" s="840"/>
      <c r="E3" s="840"/>
      <c r="F3" s="840"/>
    </row>
    <row r="4" spans="1:31" x14ac:dyDescent="0.2">
      <c r="B4" s="840"/>
      <c r="C4" s="840"/>
      <c r="D4" s="412"/>
      <c r="E4" s="412"/>
      <c r="F4" s="412"/>
    </row>
    <row r="5" spans="1:31" x14ac:dyDescent="0.2">
      <c r="A5" s="413" t="str">
        <f>CONCATENATE("V",Z2,"-13-08-2021")</f>
        <v>V3-13-08-2021</v>
      </c>
      <c r="B5" s="840"/>
      <c r="C5" s="840"/>
      <c r="D5" s="412"/>
      <c r="E5" s="412"/>
      <c r="F5" s="412"/>
    </row>
  </sheetData>
  <mergeCells count="10">
    <mergeCell ref="B3:F3"/>
    <mergeCell ref="B4:C4"/>
    <mergeCell ref="B5:C5"/>
    <mergeCell ref="A1:C2"/>
    <mergeCell ref="E1:AE1"/>
    <mergeCell ref="E2:G2"/>
    <mergeCell ref="H2:L2"/>
    <mergeCell ref="M2:R2"/>
    <mergeCell ref="S2:Y2"/>
    <mergeCell ref="Z2:AE2"/>
  </mergeCells>
  <printOptions horizontalCentered="1"/>
  <pageMargins left="0.35433070866141736" right="0.23622047244094491" top="0.47244094488188981" bottom="0.31496062992125984" header="0.31496062992125984" footer="0.31496062992125984"/>
  <pageSetup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F54E-ADB7-46CC-96BB-DA30D750577D}">
  <sheetPr codeName="Hoja7">
    <pageSetUpPr fitToPage="1"/>
  </sheetPr>
  <dimension ref="A1:O930"/>
  <sheetViews>
    <sheetView tabSelected="1" topLeftCell="F160" zoomScale="60" zoomScaleNormal="60" workbookViewId="0">
      <selection activeCell="O161" sqref="O161"/>
    </sheetView>
  </sheetViews>
  <sheetFormatPr baseColWidth="10" defaultColWidth="14.42578125" defaultRowHeight="18.75" x14ac:dyDescent="0.3"/>
  <cols>
    <col min="1" max="1" width="8.5703125" style="376" bestFit="1" customWidth="1"/>
    <col min="2" max="2" width="22.7109375" style="423" customWidth="1"/>
    <col min="3" max="3" width="22.140625" style="371" customWidth="1"/>
    <col min="4" max="4" width="18.5703125" style="435" customWidth="1"/>
    <col min="5" max="5" width="65.42578125" style="433" customWidth="1"/>
    <col min="6" max="6" width="19.140625" style="381" customWidth="1"/>
    <col min="7" max="7" width="15.7109375" style="547" customWidth="1"/>
    <col min="8" max="8" width="15" style="379" customWidth="1"/>
    <col min="9" max="9" width="16" style="349" customWidth="1"/>
    <col min="10" max="10" width="23.7109375" style="380" customWidth="1"/>
    <col min="11" max="11" width="17.28515625" style="379" customWidth="1"/>
    <col min="12" max="12" width="14.42578125" style="396"/>
    <col min="13" max="13" width="34.5703125" style="379" customWidth="1"/>
    <col min="14" max="14" width="21.5703125" style="349" customWidth="1"/>
    <col min="15" max="15" width="67.85546875" style="527" customWidth="1"/>
    <col min="16" max="16384" width="14.42578125" style="349"/>
  </cols>
  <sheetData>
    <row r="1" spans="1:15" s="347" customFormat="1" ht="22.5" customHeight="1" thickBot="1" x14ac:dyDescent="0.3">
      <c r="A1" s="344"/>
      <c r="B1" s="464"/>
      <c r="C1" s="465"/>
      <c r="D1" s="466"/>
      <c r="E1" s="431"/>
      <c r="F1" s="346"/>
      <c r="G1" s="542"/>
      <c r="J1" s="348"/>
      <c r="K1" s="495"/>
      <c r="L1" s="395"/>
      <c r="M1" s="495"/>
      <c r="O1" s="520"/>
    </row>
    <row r="2" spans="1:15" s="347" customFormat="1" ht="193.5" customHeight="1" x14ac:dyDescent="0.25">
      <c r="A2" s="475"/>
      <c r="B2" s="476"/>
      <c r="C2" s="477"/>
      <c r="D2" s="478"/>
      <c r="E2" s="479"/>
      <c r="F2" s="480"/>
      <c r="G2" s="543"/>
      <c r="H2" s="481"/>
      <c r="I2" s="481"/>
      <c r="J2" s="482"/>
      <c r="K2" s="496"/>
      <c r="L2" s="483"/>
      <c r="M2" s="496"/>
      <c r="N2" s="481"/>
      <c r="O2" s="521"/>
    </row>
    <row r="3" spans="1:15" s="347" customFormat="1" ht="33.75" customHeight="1" thickBot="1" x14ac:dyDescent="0.3">
      <c r="A3" s="484"/>
      <c r="B3" s="422"/>
      <c r="C3" s="345"/>
      <c r="D3" s="434"/>
      <c r="E3" s="485"/>
      <c r="F3" s="486"/>
      <c r="G3" s="544"/>
      <c r="H3" s="487"/>
      <c r="I3" s="487"/>
      <c r="J3" s="488"/>
      <c r="K3" s="497"/>
      <c r="L3" s="489"/>
      <c r="M3" s="497"/>
      <c r="N3" s="487"/>
      <c r="O3" s="522"/>
    </row>
    <row r="4" spans="1:15" s="347" customFormat="1" ht="46.5" customHeight="1" thickBot="1" x14ac:dyDescent="0.35">
      <c r="A4" s="923" t="s">
        <v>545</v>
      </c>
      <c r="B4" s="924"/>
      <c r="C4" s="924"/>
      <c r="D4" s="924"/>
      <c r="E4" s="924"/>
      <c r="F4" s="924"/>
      <c r="G4" s="924"/>
      <c r="H4" s="924"/>
      <c r="I4" s="924"/>
      <c r="J4" s="924"/>
      <c r="K4" s="909" t="s">
        <v>427</v>
      </c>
      <c r="L4" s="909"/>
      <c r="M4" s="910"/>
      <c r="N4" s="911" t="s">
        <v>426</v>
      </c>
      <c r="O4" s="912"/>
    </row>
    <row r="5" spans="1:15" s="347" customFormat="1" ht="54" customHeight="1" x14ac:dyDescent="0.25">
      <c r="A5" s="925" t="s">
        <v>192</v>
      </c>
      <c r="B5" s="926"/>
      <c r="C5" s="926"/>
      <c r="D5" s="927"/>
      <c r="E5" s="424" t="s">
        <v>543</v>
      </c>
      <c r="F5" s="463" t="s">
        <v>544</v>
      </c>
      <c r="G5" s="913" t="s">
        <v>193</v>
      </c>
      <c r="H5" s="913"/>
      <c r="I5" s="913"/>
      <c r="J5" s="913" t="s">
        <v>168</v>
      </c>
      <c r="K5" s="915" t="s">
        <v>415</v>
      </c>
      <c r="L5" s="917" t="s">
        <v>411</v>
      </c>
      <c r="M5" s="915" t="s">
        <v>761</v>
      </c>
      <c r="N5" s="919" t="s">
        <v>411</v>
      </c>
      <c r="O5" s="921" t="s">
        <v>933</v>
      </c>
    </row>
    <row r="6" spans="1:15" ht="51" customHeight="1" thickBot="1" x14ac:dyDescent="0.3">
      <c r="A6" s="490" t="s">
        <v>428</v>
      </c>
      <c r="B6" s="491" t="s">
        <v>429</v>
      </c>
      <c r="C6" s="491" t="s">
        <v>430</v>
      </c>
      <c r="D6" s="492" t="s">
        <v>431</v>
      </c>
      <c r="E6" s="493" t="s">
        <v>690</v>
      </c>
      <c r="F6" s="491" t="s">
        <v>550</v>
      </c>
      <c r="G6" s="545" t="s">
        <v>551</v>
      </c>
      <c r="H6" s="494" t="s">
        <v>196</v>
      </c>
      <c r="I6" s="494" t="s">
        <v>197</v>
      </c>
      <c r="J6" s="914"/>
      <c r="K6" s="916"/>
      <c r="L6" s="918"/>
      <c r="M6" s="916"/>
      <c r="N6" s="920"/>
      <c r="O6" s="922"/>
    </row>
    <row r="7" spans="1:15" ht="199.5" customHeight="1" x14ac:dyDescent="0.25">
      <c r="A7" s="467">
        <v>1</v>
      </c>
      <c r="B7" s="860" t="s">
        <v>726</v>
      </c>
      <c r="C7" s="468" t="s">
        <v>730</v>
      </c>
      <c r="D7" s="469" t="s">
        <v>380</v>
      </c>
      <c r="E7" s="470" t="s">
        <v>691</v>
      </c>
      <c r="F7" s="467"/>
      <c r="G7" s="546" t="s">
        <v>704</v>
      </c>
      <c r="H7" s="471"/>
      <c r="I7" s="471"/>
      <c r="J7" s="472" t="s">
        <v>711</v>
      </c>
      <c r="K7" s="498" t="s">
        <v>760</v>
      </c>
      <c r="L7" s="473">
        <v>1</v>
      </c>
      <c r="M7" s="474" t="s">
        <v>929</v>
      </c>
      <c r="N7" s="473">
        <v>1</v>
      </c>
      <c r="O7" s="511" t="s">
        <v>951</v>
      </c>
    </row>
    <row r="8" spans="1:15" ht="102" customHeight="1" x14ac:dyDescent="0.25">
      <c r="A8" s="442">
        <f>1+A7</f>
        <v>2</v>
      </c>
      <c r="B8" s="861"/>
      <c r="C8" s="863" t="s">
        <v>731</v>
      </c>
      <c r="D8" s="448" t="s">
        <v>380</v>
      </c>
      <c r="E8" s="449" t="s">
        <v>692</v>
      </c>
      <c r="F8" s="438"/>
      <c r="G8" s="421" t="s">
        <v>705</v>
      </c>
      <c r="H8" s="441"/>
      <c r="I8" s="441"/>
      <c r="J8" s="443" t="s">
        <v>711</v>
      </c>
      <c r="K8" s="498" t="s">
        <v>760</v>
      </c>
      <c r="L8" s="473">
        <v>0</v>
      </c>
      <c r="M8" s="474" t="s">
        <v>763</v>
      </c>
      <c r="N8" s="391">
        <v>1</v>
      </c>
      <c r="O8" s="512" t="s">
        <v>952</v>
      </c>
    </row>
    <row r="9" spans="1:15" ht="116.25" customHeight="1" x14ac:dyDescent="0.25">
      <c r="A9" s="442">
        <f t="shared" ref="A9:A72" si="0">1+A8</f>
        <v>3</v>
      </c>
      <c r="B9" s="861"/>
      <c r="C9" s="863"/>
      <c r="D9" s="448" t="s">
        <v>380</v>
      </c>
      <c r="E9" s="449" t="s">
        <v>762</v>
      </c>
      <c r="F9" s="438"/>
      <c r="G9" s="421" t="s">
        <v>705</v>
      </c>
      <c r="H9" s="441"/>
      <c r="I9" s="441"/>
      <c r="J9" s="443" t="s">
        <v>711</v>
      </c>
      <c r="K9" s="498" t="s">
        <v>760</v>
      </c>
      <c r="L9" s="391">
        <v>1</v>
      </c>
      <c r="M9" s="452" t="s">
        <v>769</v>
      </c>
      <c r="N9" s="391">
        <v>1</v>
      </c>
      <c r="O9" s="512" t="s">
        <v>953</v>
      </c>
    </row>
    <row r="10" spans="1:15" ht="181.5" customHeight="1" x14ac:dyDescent="0.25">
      <c r="A10" s="442">
        <f t="shared" si="0"/>
        <v>4</v>
      </c>
      <c r="B10" s="861"/>
      <c r="C10" s="863"/>
      <c r="D10" s="448" t="s">
        <v>380</v>
      </c>
      <c r="E10" s="449" t="s">
        <v>740</v>
      </c>
      <c r="F10" s="438"/>
      <c r="G10" s="421" t="s">
        <v>705</v>
      </c>
      <c r="H10" s="441"/>
      <c r="I10" s="441"/>
      <c r="J10" s="443" t="s">
        <v>711</v>
      </c>
      <c r="K10" s="498" t="s">
        <v>760</v>
      </c>
      <c r="L10" s="391">
        <v>1</v>
      </c>
      <c r="M10" s="452" t="s">
        <v>769</v>
      </c>
      <c r="N10" s="391">
        <v>0.7</v>
      </c>
      <c r="O10" s="512" t="s">
        <v>980</v>
      </c>
    </row>
    <row r="11" spans="1:15" ht="216" x14ac:dyDescent="0.25">
      <c r="A11" s="442">
        <f t="shared" si="0"/>
        <v>5</v>
      </c>
      <c r="B11" s="861"/>
      <c r="C11" s="863"/>
      <c r="D11" s="448" t="s">
        <v>380</v>
      </c>
      <c r="E11" s="449" t="s">
        <v>739</v>
      </c>
      <c r="F11" s="438"/>
      <c r="G11" s="421" t="s">
        <v>705</v>
      </c>
      <c r="H11" s="441"/>
      <c r="I11" s="441"/>
      <c r="J11" s="443" t="s">
        <v>711</v>
      </c>
      <c r="K11" s="498" t="s">
        <v>760</v>
      </c>
      <c r="L11" s="391">
        <v>1</v>
      </c>
      <c r="M11" s="452" t="s">
        <v>864</v>
      </c>
      <c r="N11" s="391">
        <v>1</v>
      </c>
      <c r="O11" s="511" t="s">
        <v>946</v>
      </c>
    </row>
    <row r="12" spans="1:15" ht="170.25" customHeight="1" x14ac:dyDescent="0.25">
      <c r="A12" s="442">
        <f t="shared" si="0"/>
        <v>6</v>
      </c>
      <c r="B12" s="861"/>
      <c r="C12" s="863"/>
      <c r="D12" s="448" t="s">
        <v>380</v>
      </c>
      <c r="E12" s="449" t="s">
        <v>693</v>
      </c>
      <c r="F12" s="438"/>
      <c r="G12" s="421" t="s">
        <v>705</v>
      </c>
      <c r="H12" s="441"/>
      <c r="I12" s="441"/>
      <c r="J12" s="443" t="s">
        <v>711</v>
      </c>
      <c r="K12" s="498" t="s">
        <v>760</v>
      </c>
      <c r="L12" s="391">
        <v>1</v>
      </c>
      <c r="M12" s="452" t="s">
        <v>863</v>
      </c>
      <c r="N12" s="391">
        <v>1</v>
      </c>
      <c r="O12" s="512" t="s">
        <v>954</v>
      </c>
    </row>
    <row r="13" spans="1:15" ht="78" customHeight="1" x14ac:dyDescent="0.25">
      <c r="A13" s="442">
        <f t="shared" si="0"/>
        <v>7</v>
      </c>
      <c r="B13" s="861"/>
      <c r="C13" s="863" t="s">
        <v>732</v>
      </c>
      <c r="D13" s="448" t="s">
        <v>380</v>
      </c>
      <c r="E13" s="440" t="s">
        <v>702</v>
      </c>
      <c r="F13" s="438"/>
      <c r="G13" s="421" t="s">
        <v>706</v>
      </c>
      <c r="H13" s="441"/>
      <c r="I13" s="441"/>
      <c r="J13" s="443" t="s">
        <v>711</v>
      </c>
      <c r="K13" s="498" t="s">
        <v>760</v>
      </c>
      <c r="L13" s="391">
        <v>0</v>
      </c>
      <c r="M13" s="452" t="s">
        <v>930</v>
      </c>
      <c r="N13" s="391">
        <v>0</v>
      </c>
      <c r="O13" s="512" t="s">
        <v>955</v>
      </c>
    </row>
    <row r="14" spans="1:15" ht="215.25" customHeight="1" x14ac:dyDescent="0.25">
      <c r="A14" s="442">
        <f t="shared" si="0"/>
        <v>8</v>
      </c>
      <c r="B14" s="861"/>
      <c r="C14" s="863"/>
      <c r="D14" s="448" t="s">
        <v>380</v>
      </c>
      <c r="E14" s="440" t="s">
        <v>700</v>
      </c>
      <c r="F14" s="438"/>
      <c r="G14" s="421" t="s">
        <v>706</v>
      </c>
      <c r="H14" s="441"/>
      <c r="I14" s="441"/>
      <c r="J14" s="443" t="s">
        <v>711</v>
      </c>
      <c r="K14" s="474" t="s">
        <v>764</v>
      </c>
      <c r="L14" s="391">
        <v>1</v>
      </c>
      <c r="M14" s="452" t="s">
        <v>766</v>
      </c>
      <c r="N14" s="391">
        <v>1</v>
      </c>
      <c r="O14" s="512" t="s">
        <v>956</v>
      </c>
    </row>
    <row r="15" spans="1:15" ht="92.25" customHeight="1" x14ac:dyDescent="0.25">
      <c r="A15" s="442">
        <f t="shared" si="0"/>
        <v>9</v>
      </c>
      <c r="B15" s="861"/>
      <c r="C15" s="863"/>
      <c r="D15" s="448" t="s">
        <v>380</v>
      </c>
      <c r="E15" s="440" t="s">
        <v>701</v>
      </c>
      <c r="F15" s="438"/>
      <c r="G15" s="421" t="s">
        <v>706</v>
      </c>
      <c r="H15" s="441"/>
      <c r="I15" s="441"/>
      <c r="J15" s="443" t="s">
        <v>711</v>
      </c>
      <c r="K15" s="498" t="s">
        <v>760</v>
      </c>
      <c r="L15" s="391">
        <v>0.7</v>
      </c>
      <c r="M15" s="452" t="s">
        <v>765</v>
      </c>
      <c r="N15" s="391">
        <v>0.7</v>
      </c>
      <c r="O15" s="548" t="s">
        <v>983</v>
      </c>
    </row>
    <row r="16" spans="1:15" ht="322.5" customHeight="1" x14ac:dyDescent="0.25">
      <c r="A16" s="442">
        <f t="shared" si="0"/>
        <v>10</v>
      </c>
      <c r="B16" s="861"/>
      <c r="C16" s="863" t="s">
        <v>733</v>
      </c>
      <c r="D16" s="448" t="s">
        <v>380</v>
      </c>
      <c r="E16" s="440" t="s">
        <v>694</v>
      </c>
      <c r="F16" s="438"/>
      <c r="G16" s="421" t="s">
        <v>703</v>
      </c>
      <c r="H16" s="441"/>
      <c r="I16" s="441"/>
      <c r="J16" s="443" t="s">
        <v>711</v>
      </c>
      <c r="K16" s="498" t="s">
        <v>760</v>
      </c>
      <c r="L16" s="391">
        <v>1</v>
      </c>
      <c r="M16" s="452" t="s">
        <v>767</v>
      </c>
      <c r="N16" s="391">
        <v>1</v>
      </c>
      <c r="O16" s="525" t="s">
        <v>984</v>
      </c>
    </row>
    <row r="17" spans="1:15" ht="318.75" customHeight="1" x14ac:dyDescent="0.25">
      <c r="A17" s="442">
        <f t="shared" si="0"/>
        <v>11</v>
      </c>
      <c r="B17" s="861"/>
      <c r="C17" s="863"/>
      <c r="D17" s="439" t="s">
        <v>734</v>
      </c>
      <c r="E17" s="440" t="s">
        <v>708</v>
      </c>
      <c r="F17" s="438"/>
      <c r="G17" s="421" t="s">
        <v>695</v>
      </c>
      <c r="H17" s="443" t="s">
        <v>119</v>
      </c>
      <c r="I17" s="443" t="s">
        <v>119</v>
      </c>
      <c r="J17" s="443" t="s">
        <v>712</v>
      </c>
      <c r="K17" s="498" t="s">
        <v>760</v>
      </c>
      <c r="L17" s="391">
        <v>1</v>
      </c>
      <c r="M17" s="452" t="s">
        <v>768</v>
      </c>
      <c r="N17" s="391">
        <v>1</v>
      </c>
      <c r="O17" s="525" t="s">
        <v>985</v>
      </c>
    </row>
    <row r="18" spans="1:15" ht="333.75" customHeight="1" x14ac:dyDescent="0.25">
      <c r="A18" s="442">
        <f t="shared" si="0"/>
        <v>12</v>
      </c>
      <c r="B18" s="861"/>
      <c r="C18" s="863"/>
      <c r="D18" s="864" t="s">
        <v>735</v>
      </c>
      <c r="E18" s="449" t="s">
        <v>756</v>
      </c>
      <c r="F18" s="438"/>
      <c r="G18" s="421" t="s">
        <v>696</v>
      </c>
      <c r="H18" s="443" t="s">
        <v>119</v>
      </c>
      <c r="I18" s="443" t="s">
        <v>119</v>
      </c>
      <c r="J18" s="444" t="s">
        <v>707</v>
      </c>
      <c r="K18" s="500" t="s">
        <v>861</v>
      </c>
      <c r="L18" s="391">
        <v>0.7</v>
      </c>
      <c r="M18" s="452" t="s">
        <v>865</v>
      </c>
      <c r="N18" s="391">
        <v>0.7</v>
      </c>
      <c r="O18" s="525" t="s">
        <v>982</v>
      </c>
    </row>
    <row r="19" spans="1:15" ht="248.25" customHeight="1" x14ac:dyDescent="0.25">
      <c r="A19" s="442">
        <f t="shared" si="0"/>
        <v>13</v>
      </c>
      <c r="B19" s="861"/>
      <c r="C19" s="863"/>
      <c r="D19" s="864"/>
      <c r="E19" s="449" t="s">
        <v>713</v>
      </c>
      <c r="F19" s="438"/>
      <c r="G19" s="421" t="s">
        <v>697</v>
      </c>
      <c r="H19" s="443" t="s">
        <v>119</v>
      </c>
      <c r="I19" s="443" t="s">
        <v>119</v>
      </c>
      <c r="J19" s="444" t="s">
        <v>418</v>
      </c>
      <c r="K19" s="452" t="s">
        <v>860</v>
      </c>
      <c r="L19" s="391">
        <v>0.7</v>
      </c>
      <c r="M19" s="452" t="s">
        <v>866</v>
      </c>
      <c r="N19" s="391">
        <v>0.7</v>
      </c>
      <c r="O19" s="512" t="s">
        <v>957</v>
      </c>
    </row>
    <row r="20" spans="1:15" ht="68.25" customHeight="1" x14ac:dyDescent="0.25">
      <c r="A20" s="442">
        <f t="shared" si="0"/>
        <v>14</v>
      </c>
      <c r="B20" s="861"/>
      <c r="C20" s="863"/>
      <c r="D20" s="864"/>
      <c r="E20" s="449" t="s">
        <v>714</v>
      </c>
      <c r="F20" s="438"/>
      <c r="G20" s="421" t="s">
        <v>698</v>
      </c>
      <c r="H20" s="443" t="s">
        <v>119</v>
      </c>
      <c r="I20" s="443" t="s">
        <v>119</v>
      </c>
      <c r="J20" s="444" t="s">
        <v>418</v>
      </c>
      <c r="K20" s="452" t="s">
        <v>860</v>
      </c>
      <c r="L20" s="391">
        <v>1</v>
      </c>
      <c r="M20" s="452" t="s">
        <v>867</v>
      </c>
      <c r="N20" s="391">
        <v>1</v>
      </c>
      <c r="O20" s="512" t="s">
        <v>931</v>
      </c>
    </row>
    <row r="21" spans="1:15" ht="108" customHeight="1" x14ac:dyDescent="0.25">
      <c r="A21" s="442">
        <f t="shared" si="0"/>
        <v>15</v>
      </c>
      <c r="B21" s="861"/>
      <c r="C21" s="863"/>
      <c r="D21" s="439" t="s">
        <v>736</v>
      </c>
      <c r="E21" s="440" t="s">
        <v>709</v>
      </c>
      <c r="F21" s="438"/>
      <c r="G21" s="421" t="s">
        <v>699</v>
      </c>
      <c r="H21" s="443" t="s">
        <v>119</v>
      </c>
      <c r="I21" s="441"/>
      <c r="J21" s="443" t="s">
        <v>174</v>
      </c>
      <c r="K21" s="500" t="s">
        <v>836</v>
      </c>
      <c r="L21" s="391">
        <v>1</v>
      </c>
      <c r="M21" s="452" t="s">
        <v>868</v>
      </c>
      <c r="N21" s="391">
        <v>1</v>
      </c>
      <c r="O21" s="512" t="s">
        <v>947</v>
      </c>
    </row>
    <row r="22" spans="1:15" ht="72.75" customHeight="1" x14ac:dyDescent="0.25">
      <c r="A22" s="442">
        <f t="shared" si="0"/>
        <v>16</v>
      </c>
      <c r="B22" s="861"/>
      <c r="C22" s="863"/>
      <c r="D22" s="439" t="s">
        <v>737</v>
      </c>
      <c r="E22" s="440" t="s">
        <v>932</v>
      </c>
      <c r="F22" s="438"/>
      <c r="G22" s="421" t="s">
        <v>710</v>
      </c>
      <c r="H22" s="443" t="s">
        <v>119</v>
      </c>
      <c r="I22" s="441"/>
      <c r="J22" s="444" t="s">
        <v>711</v>
      </c>
      <c r="K22" s="500" t="s">
        <v>858</v>
      </c>
      <c r="L22" s="391">
        <v>1</v>
      </c>
      <c r="M22" s="452" t="s">
        <v>859</v>
      </c>
      <c r="N22" s="391">
        <v>1</v>
      </c>
      <c r="O22" s="512" t="s">
        <v>931</v>
      </c>
    </row>
    <row r="23" spans="1:15" ht="54.75" customHeight="1" x14ac:dyDescent="0.25">
      <c r="A23" s="442">
        <f t="shared" si="0"/>
        <v>17</v>
      </c>
      <c r="B23" s="857" t="s">
        <v>432</v>
      </c>
      <c r="C23" s="887" t="s">
        <v>433</v>
      </c>
      <c r="D23" s="908" t="s">
        <v>380</v>
      </c>
      <c r="E23" s="353" t="s">
        <v>243</v>
      </c>
      <c r="F23" s="400"/>
      <c r="G23" s="538" t="s">
        <v>558</v>
      </c>
      <c r="H23" s="352"/>
      <c r="I23" s="352" t="s">
        <v>119</v>
      </c>
      <c r="J23" s="352" t="s">
        <v>174</v>
      </c>
      <c r="K23" s="500" t="s">
        <v>770</v>
      </c>
      <c r="L23" s="391">
        <v>1</v>
      </c>
      <c r="M23" s="452" t="s">
        <v>769</v>
      </c>
      <c r="N23" s="391">
        <v>1</v>
      </c>
      <c r="O23" s="512" t="s">
        <v>931</v>
      </c>
    </row>
    <row r="24" spans="1:15" ht="120" x14ac:dyDescent="0.25">
      <c r="A24" s="442">
        <f t="shared" si="0"/>
        <v>18</v>
      </c>
      <c r="B24" s="857"/>
      <c r="C24" s="887"/>
      <c r="D24" s="908"/>
      <c r="E24" s="353" t="s">
        <v>248</v>
      </c>
      <c r="F24" s="353"/>
      <c r="G24" s="538" t="s">
        <v>559</v>
      </c>
      <c r="H24" s="352" t="s">
        <v>119</v>
      </c>
      <c r="I24" s="352" t="s">
        <v>119</v>
      </c>
      <c r="J24" s="352" t="s">
        <v>174</v>
      </c>
      <c r="K24" s="500" t="s">
        <v>771</v>
      </c>
      <c r="L24" s="391">
        <v>1</v>
      </c>
      <c r="M24" s="452" t="s">
        <v>769</v>
      </c>
      <c r="N24" s="391">
        <v>1</v>
      </c>
      <c r="O24" s="512" t="s">
        <v>931</v>
      </c>
    </row>
    <row r="25" spans="1:15" ht="41.25" customHeight="1" x14ac:dyDescent="0.25">
      <c r="A25" s="442">
        <f t="shared" si="0"/>
        <v>19</v>
      </c>
      <c r="B25" s="857"/>
      <c r="C25" s="887" t="s">
        <v>434</v>
      </c>
      <c r="D25" s="908" t="s">
        <v>380</v>
      </c>
      <c r="E25" s="353" t="s">
        <v>557</v>
      </c>
      <c r="F25" s="353"/>
      <c r="G25" s="891" t="s">
        <v>560</v>
      </c>
      <c r="H25" s="352" t="s">
        <v>119</v>
      </c>
      <c r="I25" s="352"/>
      <c r="J25" s="354" t="s">
        <v>171</v>
      </c>
      <c r="K25" s="500" t="s">
        <v>772</v>
      </c>
      <c r="L25" s="391">
        <v>1</v>
      </c>
      <c r="M25" s="452" t="s">
        <v>769</v>
      </c>
      <c r="N25" s="391">
        <v>1</v>
      </c>
      <c r="O25" s="512" t="s">
        <v>931</v>
      </c>
    </row>
    <row r="26" spans="1:15" ht="60.75" customHeight="1" x14ac:dyDescent="0.25">
      <c r="A26" s="442">
        <f t="shared" si="0"/>
        <v>20</v>
      </c>
      <c r="B26" s="857"/>
      <c r="C26" s="887"/>
      <c r="D26" s="908"/>
      <c r="E26" s="353" t="s">
        <v>564</v>
      </c>
      <c r="F26" s="353"/>
      <c r="G26" s="891"/>
      <c r="H26" s="352" t="s">
        <v>119</v>
      </c>
      <c r="I26" s="352" t="s">
        <v>119</v>
      </c>
      <c r="J26" s="354" t="s">
        <v>171</v>
      </c>
      <c r="K26" s="500" t="s">
        <v>772</v>
      </c>
      <c r="L26" s="391">
        <v>1</v>
      </c>
      <c r="M26" s="452" t="s">
        <v>769</v>
      </c>
      <c r="N26" s="391">
        <v>1</v>
      </c>
      <c r="O26" s="512" t="s">
        <v>931</v>
      </c>
    </row>
    <row r="27" spans="1:15" ht="68.25" customHeight="1" x14ac:dyDescent="0.25">
      <c r="A27" s="442">
        <f t="shared" si="0"/>
        <v>21</v>
      </c>
      <c r="B27" s="857"/>
      <c r="C27" s="887"/>
      <c r="D27" s="908"/>
      <c r="E27" s="353" t="s">
        <v>565</v>
      </c>
      <c r="F27" s="353"/>
      <c r="G27" s="891"/>
      <c r="H27" s="352" t="s">
        <v>119</v>
      </c>
      <c r="I27" s="352" t="s">
        <v>119</v>
      </c>
      <c r="J27" s="354" t="s">
        <v>171</v>
      </c>
      <c r="K27" s="500" t="s">
        <v>772</v>
      </c>
      <c r="L27" s="391">
        <v>1</v>
      </c>
      <c r="M27" s="452" t="s">
        <v>769</v>
      </c>
      <c r="N27" s="391">
        <v>1</v>
      </c>
      <c r="O27" s="512" t="s">
        <v>931</v>
      </c>
    </row>
    <row r="28" spans="1:15" ht="143.25" customHeight="1" x14ac:dyDescent="0.25">
      <c r="A28" s="442">
        <f t="shared" si="0"/>
        <v>22</v>
      </c>
      <c r="B28" s="857"/>
      <c r="C28" s="355" t="s">
        <v>435</v>
      </c>
      <c r="D28" s="437" t="s">
        <v>380</v>
      </c>
      <c r="E28" s="353" t="s">
        <v>566</v>
      </c>
      <c r="F28" s="353"/>
      <c r="G28" s="538" t="s">
        <v>567</v>
      </c>
      <c r="H28" s="352" t="s">
        <v>119</v>
      </c>
      <c r="I28" s="352" t="s">
        <v>119</v>
      </c>
      <c r="J28" s="354" t="s">
        <v>728</v>
      </c>
      <c r="K28" s="500" t="s">
        <v>773</v>
      </c>
      <c r="L28" s="391">
        <v>1</v>
      </c>
      <c r="M28" s="452" t="s">
        <v>769</v>
      </c>
      <c r="N28" s="391">
        <v>1</v>
      </c>
      <c r="O28" s="512" t="s">
        <v>931</v>
      </c>
    </row>
    <row r="29" spans="1:15" ht="93.75" x14ac:dyDescent="0.25">
      <c r="A29" s="442">
        <f t="shared" si="0"/>
        <v>23</v>
      </c>
      <c r="B29" s="857"/>
      <c r="C29" s="887" t="s">
        <v>436</v>
      </c>
      <c r="D29" s="908" t="s">
        <v>380</v>
      </c>
      <c r="E29" s="353" t="s">
        <v>561</v>
      </c>
      <c r="F29" s="353"/>
      <c r="G29" s="891" t="s">
        <v>563</v>
      </c>
      <c r="H29" s="352" t="s">
        <v>119</v>
      </c>
      <c r="I29" s="352" t="s">
        <v>119</v>
      </c>
      <c r="J29" s="354" t="s">
        <v>871</v>
      </c>
      <c r="K29" s="500" t="s">
        <v>872</v>
      </c>
      <c r="L29" s="391">
        <v>1</v>
      </c>
      <c r="M29" s="452" t="s">
        <v>920</v>
      </c>
      <c r="N29" s="391">
        <v>1</v>
      </c>
      <c r="O29" s="512" t="s">
        <v>931</v>
      </c>
    </row>
    <row r="30" spans="1:15" ht="75" x14ac:dyDescent="0.25">
      <c r="A30" s="442">
        <f t="shared" si="0"/>
        <v>24</v>
      </c>
      <c r="B30" s="857"/>
      <c r="C30" s="887"/>
      <c r="D30" s="908"/>
      <c r="E30" s="353" t="s">
        <v>213</v>
      </c>
      <c r="F30" s="353"/>
      <c r="G30" s="891"/>
      <c r="H30" s="352" t="s">
        <v>119</v>
      </c>
      <c r="I30" s="352" t="s">
        <v>119</v>
      </c>
      <c r="J30" s="354" t="s">
        <v>418</v>
      </c>
      <c r="K30" s="500" t="s">
        <v>872</v>
      </c>
      <c r="L30" s="391">
        <v>1</v>
      </c>
      <c r="M30" s="452" t="s">
        <v>769</v>
      </c>
      <c r="N30" s="391">
        <v>1</v>
      </c>
      <c r="O30" s="512" t="s">
        <v>931</v>
      </c>
    </row>
    <row r="31" spans="1:15" ht="120" x14ac:dyDescent="0.25">
      <c r="A31" s="442">
        <f t="shared" si="0"/>
        <v>25</v>
      </c>
      <c r="B31" s="857"/>
      <c r="C31" s="887"/>
      <c r="D31" s="908"/>
      <c r="E31" s="353" t="s">
        <v>562</v>
      </c>
      <c r="F31" s="353"/>
      <c r="G31" s="891"/>
      <c r="H31" s="352" t="s">
        <v>119</v>
      </c>
      <c r="I31" s="352" t="s">
        <v>119</v>
      </c>
      <c r="J31" s="354" t="s">
        <v>418</v>
      </c>
      <c r="K31" s="500" t="s">
        <v>873</v>
      </c>
      <c r="L31" s="391">
        <v>0.7</v>
      </c>
      <c r="M31" s="452" t="s">
        <v>921</v>
      </c>
      <c r="N31" s="391">
        <v>0.7</v>
      </c>
      <c r="O31" s="512" t="s">
        <v>958</v>
      </c>
    </row>
    <row r="32" spans="1:15" ht="56.25" x14ac:dyDescent="0.25">
      <c r="A32" s="442">
        <f t="shared" si="0"/>
        <v>26</v>
      </c>
      <c r="B32" s="857"/>
      <c r="C32" s="887" t="s">
        <v>437</v>
      </c>
      <c r="D32" s="908" t="s">
        <v>380</v>
      </c>
      <c r="E32" s="353" t="s">
        <v>645</v>
      </c>
      <c r="F32" s="901"/>
      <c r="G32" s="891" t="s">
        <v>568</v>
      </c>
      <c r="H32" s="352" t="s">
        <v>119</v>
      </c>
      <c r="I32" s="352" t="s">
        <v>119</v>
      </c>
      <c r="J32" s="354" t="s">
        <v>438</v>
      </c>
      <c r="K32" s="499"/>
      <c r="L32" s="458"/>
      <c r="M32" s="499"/>
      <c r="N32" s="456"/>
      <c r="O32" s="523"/>
    </row>
    <row r="33" spans="1:15" ht="90" x14ac:dyDescent="0.25">
      <c r="A33" s="442">
        <f t="shared" si="0"/>
        <v>27</v>
      </c>
      <c r="B33" s="857"/>
      <c r="C33" s="887"/>
      <c r="D33" s="908"/>
      <c r="E33" s="353" t="s">
        <v>256</v>
      </c>
      <c r="F33" s="902"/>
      <c r="G33" s="891"/>
      <c r="H33" s="402" t="s">
        <v>119</v>
      </c>
      <c r="I33" s="402" t="s">
        <v>119</v>
      </c>
      <c r="J33" s="354" t="s">
        <v>438</v>
      </c>
      <c r="K33" s="500" t="s">
        <v>862</v>
      </c>
      <c r="L33" s="391">
        <v>1</v>
      </c>
      <c r="M33" s="452" t="s">
        <v>874</v>
      </c>
      <c r="N33" s="391">
        <v>1</v>
      </c>
      <c r="O33" s="512" t="s">
        <v>931</v>
      </c>
    </row>
    <row r="34" spans="1:15" ht="78.75" x14ac:dyDescent="0.25">
      <c r="A34" s="442">
        <f t="shared" si="0"/>
        <v>28</v>
      </c>
      <c r="B34" s="857"/>
      <c r="C34" s="887"/>
      <c r="D34" s="908"/>
      <c r="E34" s="353" t="s">
        <v>257</v>
      </c>
      <c r="F34" s="902"/>
      <c r="G34" s="891"/>
      <c r="H34" s="402" t="s">
        <v>119</v>
      </c>
      <c r="I34" s="402" t="s">
        <v>119</v>
      </c>
      <c r="J34" s="354" t="s">
        <v>438</v>
      </c>
      <c r="K34" s="500" t="s">
        <v>862</v>
      </c>
      <c r="L34" s="391">
        <v>1</v>
      </c>
      <c r="M34" s="510" t="s">
        <v>875</v>
      </c>
      <c r="N34" s="391">
        <v>1</v>
      </c>
      <c r="O34" s="512" t="s">
        <v>931</v>
      </c>
    </row>
    <row r="35" spans="1:15" ht="63" x14ac:dyDescent="0.25">
      <c r="A35" s="442">
        <f t="shared" si="0"/>
        <v>29</v>
      </c>
      <c r="B35" s="857"/>
      <c r="C35" s="887"/>
      <c r="D35" s="908"/>
      <c r="E35" s="353" t="s">
        <v>258</v>
      </c>
      <c r="F35" s="902"/>
      <c r="G35" s="891"/>
      <c r="H35" s="402" t="s">
        <v>119</v>
      </c>
      <c r="I35" s="402" t="s">
        <v>119</v>
      </c>
      <c r="J35" s="354" t="s">
        <v>438</v>
      </c>
      <c r="K35" s="500" t="s">
        <v>862</v>
      </c>
      <c r="L35" s="391">
        <v>1</v>
      </c>
      <c r="M35" s="510" t="s">
        <v>876</v>
      </c>
      <c r="N35" s="391">
        <v>1</v>
      </c>
      <c r="O35" s="512" t="s">
        <v>931</v>
      </c>
    </row>
    <row r="36" spans="1:15" ht="63" x14ac:dyDescent="0.25">
      <c r="A36" s="442">
        <f t="shared" si="0"/>
        <v>30</v>
      </c>
      <c r="B36" s="857"/>
      <c r="C36" s="887"/>
      <c r="D36" s="908"/>
      <c r="E36" s="353" t="s">
        <v>259</v>
      </c>
      <c r="F36" s="902"/>
      <c r="G36" s="891"/>
      <c r="H36" s="402" t="s">
        <v>119</v>
      </c>
      <c r="I36" s="402" t="s">
        <v>119</v>
      </c>
      <c r="J36" s="354" t="s">
        <v>438</v>
      </c>
      <c r="K36" s="500" t="s">
        <v>862</v>
      </c>
      <c r="L36" s="391">
        <v>1</v>
      </c>
      <c r="M36" s="510" t="s">
        <v>876</v>
      </c>
      <c r="N36" s="391">
        <v>1</v>
      </c>
      <c r="O36" s="512" t="s">
        <v>931</v>
      </c>
    </row>
    <row r="37" spans="1:15" ht="63" x14ac:dyDescent="0.25">
      <c r="A37" s="442">
        <f t="shared" si="0"/>
        <v>31</v>
      </c>
      <c r="B37" s="857"/>
      <c r="C37" s="887"/>
      <c r="D37" s="908"/>
      <c r="E37" s="353" t="s">
        <v>260</v>
      </c>
      <c r="F37" s="902"/>
      <c r="G37" s="891"/>
      <c r="H37" s="402" t="s">
        <v>119</v>
      </c>
      <c r="I37" s="402" t="s">
        <v>119</v>
      </c>
      <c r="J37" s="354" t="s">
        <v>438</v>
      </c>
      <c r="K37" s="500" t="s">
        <v>862</v>
      </c>
      <c r="L37" s="391">
        <v>1</v>
      </c>
      <c r="M37" s="510" t="s">
        <v>876</v>
      </c>
      <c r="N37" s="391">
        <v>1</v>
      </c>
      <c r="O37" s="512" t="s">
        <v>931</v>
      </c>
    </row>
    <row r="38" spans="1:15" ht="56.25" x14ac:dyDescent="0.25">
      <c r="A38" s="442">
        <f t="shared" si="0"/>
        <v>32</v>
      </c>
      <c r="B38" s="857"/>
      <c r="C38" s="887"/>
      <c r="D38" s="908"/>
      <c r="E38" s="353" t="s">
        <v>261</v>
      </c>
      <c r="F38" s="902"/>
      <c r="G38" s="891"/>
      <c r="H38" s="402" t="s">
        <v>119</v>
      </c>
      <c r="I38" s="402" t="s">
        <v>119</v>
      </c>
      <c r="J38" s="354" t="s">
        <v>438</v>
      </c>
      <c r="K38" s="500" t="s">
        <v>862</v>
      </c>
      <c r="L38" s="391">
        <v>1</v>
      </c>
      <c r="M38" s="510" t="s">
        <v>877</v>
      </c>
      <c r="N38" s="391">
        <v>1</v>
      </c>
      <c r="O38" s="512" t="s">
        <v>931</v>
      </c>
    </row>
    <row r="39" spans="1:15" ht="56.25" x14ac:dyDescent="0.25">
      <c r="A39" s="442">
        <f t="shared" si="0"/>
        <v>33</v>
      </c>
      <c r="B39" s="857"/>
      <c r="C39" s="887"/>
      <c r="D39" s="908"/>
      <c r="E39" s="353" t="s">
        <v>262</v>
      </c>
      <c r="F39" s="902"/>
      <c r="G39" s="891"/>
      <c r="H39" s="402" t="s">
        <v>119</v>
      </c>
      <c r="I39" s="402" t="s">
        <v>119</v>
      </c>
      <c r="J39" s="354" t="s">
        <v>438</v>
      </c>
      <c r="K39" s="500" t="s">
        <v>862</v>
      </c>
      <c r="L39" s="391">
        <v>1</v>
      </c>
      <c r="M39" s="510" t="s">
        <v>877</v>
      </c>
      <c r="N39" s="391">
        <v>1</v>
      </c>
      <c r="O39" s="512" t="s">
        <v>931</v>
      </c>
    </row>
    <row r="40" spans="1:15" ht="56.25" x14ac:dyDescent="0.25">
      <c r="A40" s="442">
        <f t="shared" si="0"/>
        <v>34</v>
      </c>
      <c r="B40" s="857"/>
      <c r="C40" s="887"/>
      <c r="D40" s="908"/>
      <c r="E40" s="353" t="s">
        <v>642</v>
      </c>
      <c r="F40" s="902"/>
      <c r="G40" s="891"/>
      <c r="H40" s="402" t="s">
        <v>119</v>
      </c>
      <c r="I40" s="402" t="s">
        <v>119</v>
      </c>
      <c r="J40" s="354" t="s">
        <v>438</v>
      </c>
      <c r="K40" s="500" t="s">
        <v>862</v>
      </c>
      <c r="L40" s="391">
        <v>1</v>
      </c>
      <c r="M40" s="510" t="s">
        <v>877</v>
      </c>
      <c r="N40" s="391">
        <v>1</v>
      </c>
      <c r="O40" s="512" t="s">
        <v>931</v>
      </c>
    </row>
    <row r="41" spans="1:15" ht="56.25" x14ac:dyDescent="0.25">
      <c r="A41" s="442">
        <f t="shared" si="0"/>
        <v>35</v>
      </c>
      <c r="B41" s="857"/>
      <c r="C41" s="887"/>
      <c r="D41" s="908"/>
      <c r="E41" s="353" t="s">
        <v>646</v>
      </c>
      <c r="F41" s="902"/>
      <c r="G41" s="891"/>
      <c r="H41" s="402" t="s">
        <v>119</v>
      </c>
      <c r="I41" s="402" t="s">
        <v>119</v>
      </c>
      <c r="J41" s="354" t="s">
        <v>438</v>
      </c>
      <c r="K41" s="500" t="s">
        <v>862</v>
      </c>
      <c r="L41" s="391">
        <v>1</v>
      </c>
      <c r="M41" s="510" t="s">
        <v>877</v>
      </c>
      <c r="N41" s="391">
        <v>1</v>
      </c>
      <c r="O41" s="512" t="s">
        <v>931</v>
      </c>
    </row>
    <row r="42" spans="1:15" ht="47.25" x14ac:dyDescent="0.25">
      <c r="A42" s="442">
        <f t="shared" si="0"/>
        <v>36</v>
      </c>
      <c r="B42" s="857"/>
      <c r="C42" s="887"/>
      <c r="D42" s="908"/>
      <c r="E42" s="353" t="s">
        <v>644</v>
      </c>
      <c r="F42" s="902"/>
      <c r="G42" s="891"/>
      <c r="H42" s="402" t="s">
        <v>119</v>
      </c>
      <c r="I42" s="402" t="s">
        <v>119</v>
      </c>
      <c r="J42" s="354" t="s">
        <v>647</v>
      </c>
      <c r="K42" s="500" t="s">
        <v>862</v>
      </c>
      <c r="L42" s="391">
        <v>1</v>
      </c>
      <c r="M42" s="510" t="s">
        <v>878</v>
      </c>
      <c r="N42" s="391">
        <v>1</v>
      </c>
      <c r="O42" s="512" t="s">
        <v>931</v>
      </c>
    </row>
    <row r="43" spans="1:15" ht="56.25" x14ac:dyDescent="0.25">
      <c r="A43" s="442">
        <f t="shared" si="0"/>
        <v>37</v>
      </c>
      <c r="B43" s="857"/>
      <c r="C43" s="887"/>
      <c r="D43" s="908"/>
      <c r="E43" s="353" t="s">
        <v>643</v>
      </c>
      <c r="F43" s="902"/>
      <c r="G43" s="891"/>
      <c r="H43" s="402" t="s">
        <v>119</v>
      </c>
      <c r="I43" s="402" t="s">
        <v>119</v>
      </c>
      <c r="J43" s="354" t="s">
        <v>648</v>
      </c>
      <c r="K43" s="500" t="s">
        <v>862</v>
      </c>
      <c r="L43" s="391">
        <v>1</v>
      </c>
      <c r="M43" s="510" t="s">
        <v>880</v>
      </c>
      <c r="N43" s="391">
        <v>1</v>
      </c>
      <c r="O43" s="512" t="s">
        <v>931</v>
      </c>
    </row>
    <row r="44" spans="1:15" ht="131.25" customHeight="1" x14ac:dyDescent="0.25">
      <c r="A44" s="442">
        <f t="shared" si="0"/>
        <v>38</v>
      </c>
      <c r="B44" s="857"/>
      <c r="C44" s="887"/>
      <c r="D44" s="908"/>
      <c r="E44" s="353" t="s">
        <v>741</v>
      </c>
      <c r="F44" s="902"/>
      <c r="G44" s="891"/>
      <c r="H44" s="402" t="s">
        <v>119</v>
      </c>
      <c r="I44" s="402" t="s">
        <v>119</v>
      </c>
      <c r="J44" s="354" t="s">
        <v>438</v>
      </c>
      <c r="K44" s="500" t="s">
        <v>862</v>
      </c>
      <c r="L44" s="391">
        <v>1</v>
      </c>
      <c r="M44" s="452" t="s">
        <v>879</v>
      </c>
      <c r="N44" s="391">
        <v>1</v>
      </c>
      <c r="O44" s="512" t="s">
        <v>931</v>
      </c>
    </row>
    <row r="45" spans="1:15" ht="57" customHeight="1" x14ac:dyDescent="0.25">
      <c r="A45" s="442">
        <f t="shared" si="0"/>
        <v>39</v>
      </c>
      <c r="B45" s="857"/>
      <c r="C45" s="887"/>
      <c r="D45" s="908"/>
      <c r="E45" s="353" t="s">
        <v>751</v>
      </c>
      <c r="F45" s="903"/>
      <c r="G45" s="891"/>
      <c r="H45" s="352" t="s">
        <v>119</v>
      </c>
      <c r="I45" s="352" t="s">
        <v>119</v>
      </c>
      <c r="J45" s="354" t="s">
        <v>438</v>
      </c>
      <c r="K45" s="500" t="s">
        <v>862</v>
      </c>
      <c r="L45" s="391">
        <v>0.7</v>
      </c>
      <c r="M45" s="452" t="s">
        <v>881</v>
      </c>
      <c r="N45" s="391">
        <v>0.7</v>
      </c>
      <c r="O45" s="512" t="s">
        <v>959</v>
      </c>
    </row>
    <row r="46" spans="1:15" ht="153" customHeight="1" x14ac:dyDescent="0.25">
      <c r="A46" s="442">
        <f t="shared" si="0"/>
        <v>40</v>
      </c>
      <c r="B46" s="857"/>
      <c r="C46" s="355" t="s">
        <v>439</v>
      </c>
      <c r="D46" s="437" t="s">
        <v>380</v>
      </c>
      <c r="E46" s="353" t="s">
        <v>440</v>
      </c>
      <c r="F46" s="353"/>
      <c r="G46" s="538" t="s">
        <v>569</v>
      </c>
      <c r="H46" s="353"/>
      <c r="I46" s="352" t="s">
        <v>119</v>
      </c>
      <c r="J46" s="354" t="s">
        <v>418</v>
      </c>
      <c r="K46" s="500" t="s">
        <v>774</v>
      </c>
      <c r="L46" s="391">
        <v>1</v>
      </c>
      <c r="M46" s="452" t="s">
        <v>769</v>
      </c>
      <c r="N46" s="391">
        <v>1</v>
      </c>
      <c r="O46" s="512" t="s">
        <v>960</v>
      </c>
    </row>
    <row r="47" spans="1:15" ht="137.25" customHeight="1" x14ac:dyDescent="0.25">
      <c r="A47" s="442">
        <f t="shared" si="0"/>
        <v>41</v>
      </c>
      <c r="B47" s="857"/>
      <c r="C47" s="355" t="s">
        <v>441</v>
      </c>
      <c r="D47" s="437" t="s">
        <v>380</v>
      </c>
      <c r="E47" s="353" t="s">
        <v>442</v>
      </c>
      <c r="F47" s="353"/>
      <c r="G47" s="538" t="s">
        <v>570</v>
      </c>
      <c r="H47" s="352"/>
      <c r="I47" s="352" t="s">
        <v>119</v>
      </c>
      <c r="J47" s="354" t="s">
        <v>418</v>
      </c>
      <c r="K47" s="500" t="s">
        <v>775</v>
      </c>
      <c r="L47" s="391">
        <v>1</v>
      </c>
      <c r="M47" s="452" t="s">
        <v>882</v>
      </c>
      <c r="N47" s="391">
        <v>1</v>
      </c>
      <c r="O47" s="512" t="s">
        <v>961</v>
      </c>
    </row>
    <row r="48" spans="1:15" ht="42" customHeight="1" x14ac:dyDescent="0.25">
      <c r="A48" s="442">
        <f t="shared" si="0"/>
        <v>42</v>
      </c>
      <c r="B48" s="857"/>
      <c r="C48" s="887" t="s">
        <v>443</v>
      </c>
      <c r="D48" s="908" t="s">
        <v>380</v>
      </c>
      <c r="E48" s="425" t="s">
        <v>444</v>
      </c>
      <c r="F48" s="356"/>
      <c r="G48" s="869" t="s">
        <v>572</v>
      </c>
      <c r="H48" s="402" t="s">
        <v>119</v>
      </c>
      <c r="I48" s="357"/>
      <c r="J48" s="354" t="s">
        <v>418</v>
      </c>
      <c r="K48" s="500" t="s">
        <v>776</v>
      </c>
      <c r="L48" s="391">
        <v>1</v>
      </c>
      <c r="M48" s="452" t="s">
        <v>777</v>
      </c>
      <c r="N48" s="391">
        <v>1</v>
      </c>
      <c r="O48" s="512" t="s">
        <v>931</v>
      </c>
    </row>
    <row r="49" spans="1:15" ht="51.75" customHeight="1" x14ac:dyDescent="0.25">
      <c r="A49" s="442">
        <f t="shared" si="0"/>
        <v>43</v>
      </c>
      <c r="B49" s="857"/>
      <c r="C49" s="887"/>
      <c r="D49" s="908"/>
      <c r="E49" s="426" t="s">
        <v>571</v>
      </c>
      <c r="F49" s="356"/>
      <c r="G49" s="871"/>
      <c r="H49" s="352" t="s">
        <v>119</v>
      </c>
      <c r="I49" s="352" t="s">
        <v>119</v>
      </c>
      <c r="J49" s="354" t="s">
        <v>418</v>
      </c>
      <c r="K49" s="500" t="s">
        <v>776</v>
      </c>
      <c r="L49" s="391">
        <v>1</v>
      </c>
      <c r="M49" s="452" t="s">
        <v>778</v>
      </c>
      <c r="N49" s="391">
        <v>1</v>
      </c>
      <c r="O49" s="512" t="s">
        <v>931</v>
      </c>
    </row>
    <row r="50" spans="1:15" ht="158.25" customHeight="1" x14ac:dyDescent="0.25">
      <c r="A50" s="442">
        <f t="shared" si="0"/>
        <v>44</v>
      </c>
      <c r="B50" s="857"/>
      <c r="C50" s="355" t="s">
        <v>445</v>
      </c>
      <c r="D50" s="437" t="s">
        <v>380</v>
      </c>
      <c r="E50" s="426" t="s">
        <v>573</v>
      </c>
      <c r="F50" s="356"/>
      <c r="G50" s="537" t="s">
        <v>574</v>
      </c>
      <c r="H50" s="402" t="s">
        <v>119</v>
      </c>
      <c r="I50" s="402"/>
      <c r="J50" s="359" t="s">
        <v>728</v>
      </c>
      <c r="K50" s="500" t="s">
        <v>773</v>
      </c>
      <c r="L50" s="391">
        <v>1</v>
      </c>
      <c r="M50" s="452" t="s">
        <v>779</v>
      </c>
      <c r="N50" s="391">
        <v>1</v>
      </c>
      <c r="O50" s="512" t="s">
        <v>931</v>
      </c>
    </row>
    <row r="51" spans="1:15" ht="66.75" customHeight="1" x14ac:dyDescent="0.25">
      <c r="A51" s="442">
        <f t="shared" si="0"/>
        <v>45</v>
      </c>
      <c r="B51" s="857"/>
      <c r="C51" s="872" t="s">
        <v>446</v>
      </c>
      <c r="D51" s="875" t="s">
        <v>380</v>
      </c>
      <c r="E51" s="425" t="s">
        <v>650</v>
      </c>
      <c r="F51" s="356"/>
      <c r="G51" s="869" t="s">
        <v>655</v>
      </c>
      <c r="H51" s="402" t="s">
        <v>119</v>
      </c>
      <c r="I51" s="402" t="s">
        <v>119</v>
      </c>
      <c r="J51" s="354" t="s">
        <v>418</v>
      </c>
      <c r="K51" s="499"/>
      <c r="L51" s="499"/>
      <c r="M51" s="499"/>
      <c r="N51" s="499"/>
      <c r="O51" s="524"/>
    </row>
    <row r="52" spans="1:15" ht="66.75" customHeight="1" x14ac:dyDescent="0.25">
      <c r="A52" s="442">
        <f t="shared" si="0"/>
        <v>46</v>
      </c>
      <c r="B52" s="857"/>
      <c r="C52" s="873"/>
      <c r="D52" s="876"/>
      <c r="E52" s="425" t="s">
        <v>651</v>
      </c>
      <c r="F52" s="356"/>
      <c r="G52" s="870"/>
      <c r="H52" s="402" t="s">
        <v>119</v>
      </c>
      <c r="I52" s="402" t="s">
        <v>119</v>
      </c>
      <c r="J52" s="354" t="s">
        <v>418</v>
      </c>
      <c r="K52" s="500" t="s">
        <v>922</v>
      </c>
      <c r="L52" s="391">
        <v>1</v>
      </c>
      <c r="M52" s="452" t="s">
        <v>924</v>
      </c>
      <c r="N52" s="391">
        <v>1</v>
      </c>
      <c r="O52" s="512" t="s">
        <v>931</v>
      </c>
    </row>
    <row r="53" spans="1:15" ht="66.75" customHeight="1" x14ac:dyDescent="0.25">
      <c r="A53" s="442">
        <f t="shared" si="0"/>
        <v>47</v>
      </c>
      <c r="B53" s="857"/>
      <c r="C53" s="873"/>
      <c r="D53" s="876"/>
      <c r="E53" s="425" t="s">
        <v>652</v>
      </c>
      <c r="F53" s="356"/>
      <c r="G53" s="870"/>
      <c r="H53" s="402" t="s">
        <v>119</v>
      </c>
      <c r="I53" s="402" t="s">
        <v>119</v>
      </c>
      <c r="J53" s="354" t="s">
        <v>418</v>
      </c>
      <c r="K53" s="500" t="s">
        <v>922</v>
      </c>
      <c r="L53" s="391">
        <v>1</v>
      </c>
      <c r="M53" s="452" t="s">
        <v>928</v>
      </c>
      <c r="N53" s="391">
        <v>1</v>
      </c>
      <c r="O53" s="512" t="s">
        <v>931</v>
      </c>
    </row>
    <row r="54" spans="1:15" ht="90" x14ac:dyDescent="0.25">
      <c r="A54" s="442">
        <f t="shared" si="0"/>
        <v>48</v>
      </c>
      <c r="B54" s="857"/>
      <c r="C54" s="873"/>
      <c r="D54" s="876"/>
      <c r="E54" s="425" t="s">
        <v>653</v>
      </c>
      <c r="F54" s="356"/>
      <c r="G54" s="870"/>
      <c r="H54" s="402" t="s">
        <v>119</v>
      </c>
      <c r="I54" s="402" t="s">
        <v>119</v>
      </c>
      <c r="J54" s="354" t="s">
        <v>418</v>
      </c>
      <c r="K54" s="500" t="s">
        <v>922</v>
      </c>
      <c r="L54" s="391">
        <v>1</v>
      </c>
      <c r="M54" s="452" t="s">
        <v>923</v>
      </c>
      <c r="N54" s="391">
        <v>1</v>
      </c>
      <c r="O54" s="512" t="s">
        <v>931</v>
      </c>
    </row>
    <row r="55" spans="1:15" ht="137.25" customHeight="1" x14ac:dyDescent="0.25">
      <c r="A55" s="442">
        <f t="shared" si="0"/>
        <v>49</v>
      </c>
      <c r="B55" s="857"/>
      <c r="C55" s="874"/>
      <c r="D55" s="877"/>
      <c r="E55" s="425" t="s">
        <v>654</v>
      </c>
      <c r="F55" s="356"/>
      <c r="G55" s="871"/>
      <c r="H55" s="402" t="s">
        <v>119</v>
      </c>
      <c r="I55" s="402" t="s">
        <v>119</v>
      </c>
      <c r="J55" s="354" t="s">
        <v>418</v>
      </c>
      <c r="K55" s="500" t="s">
        <v>922</v>
      </c>
      <c r="L55" s="391">
        <v>1</v>
      </c>
      <c r="M55" s="452" t="s">
        <v>780</v>
      </c>
      <c r="N55" s="391">
        <v>1</v>
      </c>
      <c r="O55" s="512" t="s">
        <v>931</v>
      </c>
    </row>
    <row r="56" spans="1:15" ht="60" x14ac:dyDescent="0.25">
      <c r="A56" s="442">
        <f t="shared" si="0"/>
        <v>50</v>
      </c>
      <c r="B56" s="857"/>
      <c r="C56" s="355" t="s">
        <v>546</v>
      </c>
      <c r="D56" s="445"/>
      <c r="E56" s="425" t="s">
        <v>649</v>
      </c>
      <c r="F56" s="407"/>
      <c r="G56" s="429" t="s">
        <v>575</v>
      </c>
      <c r="H56" s="402"/>
      <c r="I56" s="402"/>
      <c r="J56" s="359" t="s">
        <v>711</v>
      </c>
      <c r="K56" s="500" t="s">
        <v>781</v>
      </c>
      <c r="L56" s="391">
        <v>1</v>
      </c>
      <c r="M56" s="452" t="s">
        <v>883</v>
      </c>
      <c r="N56" s="391">
        <v>1</v>
      </c>
      <c r="O56" s="512" t="s">
        <v>931</v>
      </c>
    </row>
    <row r="57" spans="1:15" ht="409.5" x14ac:dyDescent="0.25">
      <c r="A57" s="442">
        <f t="shared" si="0"/>
        <v>51</v>
      </c>
      <c r="B57" s="857"/>
      <c r="C57" s="401" t="s">
        <v>447</v>
      </c>
      <c r="D57" s="437" t="s">
        <v>380</v>
      </c>
      <c r="E57" s="425" t="s">
        <v>448</v>
      </c>
      <c r="F57" s="407" t="s">
        <v>576</v>
      </c>
      <c r="G57" s="429" t="s">
        <v>577</v>
      </c>
      <c r="H57" s="420" t="s">
        <v>119</v>
      </c>
      <c r="I57" s="357"/>
      <c r="J57" s="354" t="s">
        <v>449</v>
      </c>
      <c r="K57" s="452" t="s">
        <v>782</v>
      </c>
      <c r="L57" s="391">
        <v>0.7</v>
      </c>
      <c r="M57" s="452" t="s">
        <v>884</v>
      </c>
      <c r="N57" s="391">
        <v>0.7</v>
      </c>
      <c r="O57" s="512" t="s">
        <v>962</v>
      </c>
    </row>
    <row r="58" spans="1:15" ht="49.5" customHeight="1" x14ac:dyDescent="0.25">
      <c r="A58" s="442">
        <f t="shared" si="0"/>
        <v>52</v>
      </c>
      <c r="B58" s="857"/>
      <c r="C58" s="887" t="s">
        <v>450</v>
      </c>
      <c r="D58" s="908" t="s">
        <v>380</v>
      </c>
      <c r="E58" s="353" t="s">
        <v>579</v>
      </c>
      <c r="F58" s="353"/>
      <c r="G58" s="869" t="s">
        <v>578</v>
      </c>
      <c r="H58" s="352" t="s">
        <v>119</v>
      </c>
      <c r="I58" s="352" t="s">
        <v>119</v>
      </c>
      <c r="J58" s="354" t="s">
        <v>451</v>
      </c>
      <c r="K58" s="500" t="s">
        <v>783</v>
      </c>
      <c r="L58" s="391">
        <v>1</v>
      </c>
      <c r="M58" s="452" t="s">
        <v>769</v>
      </c>
      <c r="N58" s="391">
        <v>1</v>
      </c>
      <c r="O58" s="512" t="s">
        <v>931</v>
      </c>
    </row>
    <row r="59" spans="1:15" ht="34.5" customHeight="1" x14ac:dyDescent="0.25">
      <c r="A59" s="442">
        <f t="shared" si="0"/>
        <v>53</v>
      </c>
      <c r="B59" s="857"/>
      <c r="C59" s="887"/>
      <c r="D59" s="908"/>
      <c r="E59" s="353" t="s">
        <v>580</v>
      </c>
      <c r="F59" s="353"/>
      <c r="G59" s="871"/>
      <c r="H59" s="352" t="s">
        <v>119</v>
      </c>
      <c r="I59" s="352" t="s">
        <v>119</v>
      </c>
      <c r="J59" s="354" t="s">
        <v>451</v>
      </c>
      <c r="K59" s="500" t="s">
        <v>783</v>
      </c>
      <c r="L59" s="391">
        <v>1</v>
      </c>
      <c r="M59" s="452" t="s">
        <v>769</v>
      </c>
      <c r="N59" s="391">
        <v>1</v>
      </c>
      <c r="O59" s="512" t="s">
        <v>931</v>
      </c>
    </row>
    <row r="60" spans="1:15" ht="135" x14ac:dyDescent="0.25">
      <c r="A60" s="442">
        <f t="shared" si="0"/>
        <v>54</v>
      </c>
      <c r="B60" s="857"/>
      <c r="C60" s="355" t="s">
        <v>452</v>
      </c>
      <c r="D60" s="437" t="s">
        <v>380</v>
      </c>
      <c r="E60" s="425" t="s">
        <v>453</v>
      </c>
      <c r="F60" s="360"/>
      <c r="G60" s="429" t="s">
        <v>581</v>
      </c>
      <c r="H60" s="358"/>
      <c r="I60" s="357"/>
      <c r="J60" s="361" t="s">
        <v>454</v>
      </c>
      <c r="K60" s="500" t="s">
        <v>784</v>
      </c>
      <c r="L60" s="391">
        <v>1</v>
      </c>
      <c r="M60" s="452" t="s">
        <v>885</v>
      </c>
      <c r="N60" s="391">
        <v>1</v>
      </c>
      <c r="O60" s="512" t="s">
        <v>931</v>
      </c>
    </row>
    <row r="61" spans="1:15" ht="120" x14ac:dyDescent="0.25">
      <c r="A61" s="442">
        <f t="shared" si="0"/>
        <v>55</v>
      </c>
      <c r="B61" s="879" t="s">
        <v>455</v>
      </c>
      <c r="C61" s="904" t="s">
        <v>456</v>
      </c>
      <c r="D61" s="366" t="s">
        <v>457</v>
      </c>
      <c r="E61" s="363" t="s">
        <v>458</v>
      </c>
      <c r="F61" s="363"/>
      <c r="G61" s="369" t="s">
        <v>583</v>
      </c>
      <c r="H61" s="404" t="s">
        <v>119</v>
      </c>
      <c r="I61" s="404" t="s">
        <v>119</v>
      </c>
      <c r="J61" s="365" t="s">
        <v>421</v>
      </c>
      <c r="K61" s="500" t="s">
        <v>785</v>
      </c>
      <c r="L61" s="391">
        <v>1</v>
      </c>
      <c r="M61" s="452" t="s">
        <v>786</v>
      </c>
      <c r="N61" s="391">
        <v>1</v>
      </c>
      <c r="O61" s="512" t="s">
        <v>931</v>
      </c>
    </row>
    <row r="62" spans="1:15" ht="75" x14ac:dyDescent="0.25">
      <c r="A62" s="442">
        <f t="shared" si="0"/>
        <v>56</v>
      </c>
      <c r="B62" s="879"/>
      <c r="C62" s="904"/>
      <c r="D62" s="366" t="s">
        <v>459</v>
      </c>
      <c r="E62" s="363" t="s">
        <v>460</v>
      </c>
      <c r="F62" s="363"/>
      <c r="G62" s="369" t="s">
        <v>584</v>
      </c>
      <c r="H62" s="364"/>
      <c r="I62" s="351"/>
      <c r="J62" s="365" t="s">
        <v>421</v>
      </c>
      <c r="K62" s="500" t="s">
        <v>787</v>
      </c>
      <c r="L62" s="391">
        <v>1</v>
      </c>
      <c r="M62" s="452" t="s">
        <v>788</v>
      </c>
      <c r="N62" s="391">
        <v>1</v>
      </c>
      <c r="O62" s="512" t="s">
        <v>931</v>
      </c>
    </row>
    <row r="63" spans="1:15" ht="93.75" customHeight="1" x14ac:dyDescent="0.25">
      <c r="A63" s="442">
        <f t="shared" si="0"/>
        <v>57</v>
      </c>
      <c r="B63" s="879"/>
      <c r="C63" s="904"/>
      <c r="D63" s="905" t="s">
        <v>461</v>
      </c>
      <c r="E63" s="363" t="s">
        <v>462</v>
      </c>
      <c r="F63" s="892" t="s">
        <v>724</v>
      </c>
      <c r="G63" s="865" t="s">
        <v>582</v>
      </c>
      <c r="H63" s="404" t="s">
        <v>119</v>
      </c>
      <c r="I63" s="404" t="s">
        <v>119</v>
      </c>
      <c r="J63" s="365" t="s">
        <v>421</v>
      </c>
      <c r="K63" s="499"/>
      <c r="L63" s="499"/>
      <c r="M63" s="499"/>
      <c r="N63" s="499"/>
      <c r="O63" s="524"/>
    </row>
    <row r="64" spans="1:15" ht="37.5" x14ac:dyDescent="0.25">
      <c r="A64" s="442">
        <f t="shared" si="0"/>
        <v>58</v>
      </c>
      <c r="B64" s="879"/>
      <c r="C64" s="904"/>
      <c r="D64" s="906"/>
      <c r="E64" s="363" t="s">
        <v>725</v>
      </c>
      <c r="F64" s="893"/>
      <c r="G64" s="878"/>
      <c r="H64" s="404" t="s">
        <v>119</v>
      </c>
      <c r="I64" s="404" t="s">
        <v>119</v>
      </c>
      <c r="J64" s="365" t="s">
        <v>421</v>
      </c>
      <c r="K64" s="499"/>
      <c r="L64" s="499"/>
      <c r="M64" s="499"/>
      <c r="N64" s="499"/>
      <c r="O64" s="524"/>
    </row>
    <row r="65" spans="1:15" ht="45" x14ac:dyDescent="0.25">
      <c r="A65" s="442">
        <f t="shared" si="0"/>
        <v>59</v>
      </c>
      <c r="B65" s="879"/>
      <c r="C65" s="904"/>
      <c r="D65" s="906"/>
      <c r="E65" s="363" t="s">
        <v>641</v>
      </c>
      <c r="F65" s="893"/>
      <c r="G65" s="878"/>
      <c r="H65" s="404" t="s">
        <v>119</v>
      </c>
      <c r="I65" s="404" t="s">
        <v>119</v>
      </c>
      <c r="J65" s="365" t="s">
        <v>421</v>
      </c>
      <c r="K65" s="500" t="s">
        <v>785</v>
      </c>
      <c r="L65" s="391">
        <v>1</v>
      </c>
      <c r="M65" s="452" t="s">
        <v>789</v>
      </c>
      <c r="N65" s="391">
        <v>1</v>
      </c>
      <c r="O65" s="512" t="s">
        <v>931</v>
      </c>
    </row>
    <row r="66" spans="1:15" ht="45" x14ac:dyDescent="0.25">
      <c r="A66" s="442">
        <f t="shared" si="0"/>
        <v>60</v>
      </c>
      <c r="B66" s="879"/>
      <c r="C66" s="904"/>
      <c r="D66" s="906"/>
      <c r="E66" s="363" t="s">
        <v>637</v>
      </c>
      <c r="F66" s="893"/>
      <c r="G66" s="878"/>
      <c r="H66" s="404" t="s">
        <v>119</v>
      </c>
      <c r="I66" s="404" t="s">
        <v>119</v>
      </c>
      <c r="J66" s="365" t="s">
        <v>421</v>
      </c>
      <c r="K66" s="500" t="s">
        <v>785</v>
      </c>
      <c r="L66" s="391">
        <v>1</v>
      </c>
      <c r="M66" s="452" t="s">
        <v>789</v>
      </c>
      <c r="N66" s="391">
        <v>1</v>
      </c>
      <c r="O66" s="512" t="s">
        <v>931</v>
      </c>
    </row>
    <row r="67" spans="1:15" ht="45" x14ac:dyDescent="0.25">
      <c r="A67" s="442">
        <f t="shared" si="0"/>
        <v>61</v>
      </c>
      <c r="B67" s="879"/>
      <c r="C67" s="904"/>
      <c r="D67" s="906"/>
      <c r="E67" s="363" t="s">
        <v>638</v>
      </c>
      <c r="F67" s="893"/>
      <c r="G67" s="878"/>
      <c r="H67" s="404" t="s">
        <v>119</v>
      </c>
      <c r="I67" s="404" t="s">
        <v>119</v>
      </c>
      <c r="J67" s="365" t="s">
        <v>421</v>
      </c>
      <c r="K67" s="500" t="s">
        <v>785</v>
      </c>
      <c r="L67" s="391">
        <v>1</v>
      </c>
      <c r="M67" s="452" t="s">
        <v>789</v>
      </c>
      <c r="N67" s="391">
        <v>1</v>
      </c>
      <c r="O67" s="512" t="s">
        <v>931</v>
      </c>
    </row>
    <row r="68" spans="1:15" ht="45" x14ac:dyDescent="0.25">
      <c r="A68" s="442">
        <f t="shared" si="0"/>
        <v>62</v>
      </c>
      <c r="B68" s="879"/>
      <c r="C68" s="904"/>
      <c r="D68" s="906"/>
      <c r="E68" s="363" t="s">
        <v>639</v>
      </c>
      <c r="F68" s="893"/>
      <c r="G68" s="878"/>
      <c r="H68" s="404" t="s">
        <v>119</v>
      </c>
      <c r="I68" s="404" t="s">
        <v>119</v>
      </c>
      <c r="J68" s="365" t="s">
        <v>421</v>
      </c>
      <c r="K68" s="500" t="s">
        <v>785</v>
      </c>
      <c r="L68" s="391">
        <v>1</v>
      </c>
      <c r="M68" s="452" t="s">
        <v>789</v>
      </c>
      <c r="N68" s="391">
        <v>1</v>
      </c>
      <c r="O68" s="512" t="s">
        <v>931</v>
      </c>
    </row>
    <row r="69" spans="1:15" ht="56.25" x14ac:dyDescent="0.25">
      <c r="A69" s="442">
        <f t="shared" si="0"/>
        <v>63</v>
      </c>
      <c r="B69" s="879"/>
      <c r="C69" s="904"/>
      <c r="D69" s="907"/>
      <c r="E69" s="363" t="s">
        <v>640</v>
      </c>
      <c r="F69" s="894"/>
      <c r="G69" s="866"/>
      <c r="H69" s="404" t="s">
        <v>119</v>
      </c>
      <c r="I69" s="404" t="s">
        <v>119</v>
      </c>
      <c r="J69" s="365" t="s">
        <v>421</v>
      </c>
      <c r="K69" s="500" t="s">
        <v>785</v>
      </c>
      <c r="L69" s="391">
        <v>1</v>
      </c>
      <c r="M69" s="452" t="s">
        <v>789</v>
      </c>
      <c r="N69" s="391">
        <v>1</v>
      </c>
      <c r="O69" s="512" t="s">
        <v>931</v>
      </c>
    </row>
    <row r="70" spans="1:15" ht="69.75" customHeight="1" x14ac:dyDescent="0.25">
      <c r="A70" s="442">
        <f t="shared" si="0"/>
        <v>64</v>
      </c>
      <c r="B70" s="879"/>
      <c r="C70" s="904"/>
      <c r="D70" s="366" t="s">
        <v>463</v>
      </c>
      <c r="E70" s="453" t="s">
        <v>585</v>
      </c>
      <c r="F70" s="366"/>
      <c r="G70" s="369" t="s">
        <v>586</v>
      </c>
      <c r="H70" s="364"/>
      <c r="I70" s="351"/>
      <c r="J70" s="365" t="s">
        <v>464</v>
      </c>
      <c r="K70" s="500" t="s">
        <v>790</v>
      </c>
      <c r="L70" s="391">
        <v>1</v>
      </c>
      <c r="M70" s="452" t="s">
        <v>791</v>
      </c>
      <c r="N70" s="391">
        <v>1</v>
      </c>
      <c r="O70" s="512" t="s">
        <v>931</v>
      </c>
    </row>
    <row r="71" spans="1:15" ht="60" customHeight="1" x14ac:dyDescent="0.25">
      <c r="A71" s="442">
        <f t="shared" si="0"/>
        <v>65</v>
      </c>
      <c r="B71" s="879"/>
      <c r="C71" s="904"/>
      <c r="D71" s="859" t="s">
        <v>869</v>
      </c>
      <c r="E71" s="363" t="s">
        <v>757</v>
      </c>
      <c r="F71" s="363"/>
      <c r="G71" s="934" t="s">
        <v>588</v>
      </c>
      <c r="H71" s="350"/>
      <c r="I71" s="350"/>
      <c r="J71" s="365" t="s">
        <v>174</v>
      </c>
      <c r="K71" s="452" t="s">
        <v>792</v>
      </c>
      <c r="L71" s="391">
        <v>1</v>
      </c>
      <c r="M71" s="452" t="s">
        <v>886</v>
      </c>
      <c r="N71" s="391">
        <v>1</v>
      </c>
      <c r="O71" s="512" t="s">
        <v>934</v>
      </c>
    </row>
    <row r="72" spans="1:15" ht="187.5" customHeight="1" x14ac:dyDescent="0.25">
      <c r="A72" s="442">
        <f t="shared" si="0"/>
        <v>66</v>
      </c>
      <c r="B72" s="879"/>
      <c r="C72" s="904"/>
      <c r="D72" s="859"/>
      <c r="E72" s="455" t="s">
        <v>758</v>
      </c>
      <c r="F72" s="363"/>
      <c r="G72" s="935"/>
      <c r="H72" s="350" t="s">
        <v>119</v>
      </c>
      <c r="I72" s="350" t="s">
        <v>119</v>
      </c>
      <c r="J72" s="365" t="s">
        <v>423</v>
      </c>
      <c r="K72" s="500" t="s">
        <v>887</v>
      </c>
      <c r="L72" s="391">
        <v>1</v>
      </c>
      <c r="M72" s="452" t="s">
        <v>888</v>
      </c>
      <c r="N72" s="391">
        <v>1</v>
      </c>
      <c r="O72" s="512" t="s">
        <v>931</v>
      </c>
    </row>
    <row r="73" spans="1:15" ht="99.75" customHeight="1" x14ac:dyDescent="0.25">
      <c r="A73" s="442">
        <f t="shared" ref="A73:A136" si="1">1+A72</f>
        <v>67</v>
      </c>
      <c r="B73" s="879"/>
      <c r="C73" s="904"/>
      <c r="D73" s="859"/>
      <c r="E73" s="363" t="s">
        <v>587</v>
      </c>
      <c r="F73" s="362"/>
      <c r="G73" s="936"/>
      <c r="H73" s="364"/>
      <c r="I73" s="351"/>
      <c r="J73" s="365" t="s">
        <v>423</v>
      </c>
      <c r="K73" s="452" t="s">
        <v>889</v>
      </c>
      <c r="L73" s="391">
        <v>1</v>
      </c>
      <c r="M73" s="452" t="s">
        <v>890</v>
      </c>
      <c r="N73" s="391">
        <v>1</v>
      </c>
      <c r="O73" s="512" t="s">
        <v>931</v>
      </c>
    </row>
    <row r="74" spans="1:15" ht="85.5" customHeight="1" x14ac:dyDescent="0.25">
      <c r="A74" s="442">
        <f t="shared" si="1"/>
        <v>68</v>
      </c>
      <c r="B74" s="879"/>
      <c r="C74" s="904"/>
      <c r="D74" s="366" t="s">
        <v>870</v>
      </c>
      <c r="E74" s="453" t="s">
        <v>752</v>
      </c>
      <c r="F74" s="362"/>
      <c r="G74" s="369" t="s">
        <v>589</v>
      </c>
      <c r="H74" s="364"/>
      <c r="I74" s="351"/>
      <c r="J74" s="365" t="s">
        <v>464</v>
      </c>
      <c r="K74" s="500" t="s">
        <v>793</v>
      </c>
      <c r="L74" s="391">
        <v>1</v>
      </c>
      <c r="M74" s="452" t="s">
        <v>794</v>
      </c>
      <c r="N74" s="391">
        <v>1</v>
      </c>
      <c r="O74" s="512" t="s">
        <v>935</v>
      </c>
    </row>
    <row r="75" spans="1:15" ht="61.5" customHeight="1" x14ac:dyDescent="0.25">
      <c r="A75" s="442">
        <f t="shared" si="1"/>
        <v>69</v>
      </c>
      <c r="B75" s="879"/>
      <c r="C75" s="904" t="s">
        <v>465</v>
      </c>
      <c r="D75" s="366" t="s">
        <v>466</v>
      </c>
      <c r="E75" s="427" t="s">
        <v>467</v>
      </c>
      <c r="F75" s="362"/>
      <c r="G75" s="369" t="s">
        <v>590</v>
      </c>
      <c r="H75" s="364"/>
      <c r="I75" s="351"/>
      <c r="J75" s="365" t="s">
        <v>464</v>
      </c>
      <c r="K75" s="500" t="s">
        <v>795</v>
      </c>
      <c r="L75" s="391">
        <v>1</v>
      </c>
      <c r="M75" s="452" t="s">
        <v>797</v>
      </c>
      <c r="N75" s="391">
        <v>1</v>
      </c>
      <c r="O75" s="512" t="s">
        <v>931</v>
      </c>
    </row>
    <row r="76" spans="1:15" ht="57" customHeight="1" x14ac:dyDescent="0.25">
      <c r="A76" s="442">
        <f t="shared" si="1"/>
        <v>70</v>
      </c>
      <c r="B76" s="879"/>
      <c r="C76" s="904"/>
      <c r="D76" s="366" t="s">
        <v>468</v>
      </c>
      <c r="E76" s="427" t="s">
        <v>469</v>
      </c>
      <c r="F76" s="362"/>
      <c r="G76" s="369" t="s">
        <v>593</v>
      </c>
      <c r="H76" s="364"/>
      <c r="I76" s="351"/>
      <c r="J76" s="365" t="s">
        <v>464</v>
      </c>
      <c r="K76" s="500" t="s">
        <v>796</v>
      </c>
      <c r="L76" s="391">
        <v>1</v>
      </c>
      <c r="M76" s="452" t="s">
        <v>798</v>
      </c>
      <c r="N76" s="391">
        <v>1</v>
      </c>
      <c r="O76" s="512" t="s">
        <v>931</v>
      </c>
    </row>
    <row r="77" spans="1:15" ht="51" customHeight="1" x14ac:dyDescent="0.25">
      <c r="A77" s="442">
        <f t="shared" si="1"/>
        <v>71</v>
      </c>
      <c r="B77" s="879"/>
      <c r="C77" s="904" t="s">
        <v>470</v>
      </c>
      <c r="D77" s="366" t="s">
        <v>471</v>
      </c>
      <c r="E77" s="453" t="s">
        <v>472</v>
      </c>
      <c r="F77" s="362"/>
      <c r="G77" s="369" t="s">
        <v>591</v>
      </c>
      <c r="H77" s="364"/>
      <c r="I77" s="351"/>
      <c r="J77" s="365" t="s">
        <v>464</v>
      </c>
      <c r="K77" s="500" t="s">
        <v>799</v>
      </c>
      <c r="L77" s="391">
        <v>1</v>
      </c>
      <c r="M77" s="452" t="s">
        <v>802</v>
      </c>
      <c r="N77" s="391">
        <v>1</v>
      </c>
      <c r="O77" s="512" t="s">
        <v>931</v>
      </c>
    </row>
    <row r="78" spans="1:15" ht="96.75" customHeight="1" x14ac:dyDescent="0.25">
      <c r="A78" s="442">
        <f t="shared" si="1"/>
        <v>72</v>
      </c>
      <c r="B78" s="879"/>
      <c r="C78" s="904"/>
      <c r="D78" s="366" t="s">
        <v>473</v>
      </c>
      <c r="E78" s="427" t="s">
        <v>474</v>
      </c>
      <c r="F78" s="362"/>
      <c r="G78" s="369" t="s">
        <v>592</v>
      </c>
      <c r="H78" s="364"/>
      <c r="I78" s="351"/>
      <c r="J78" s="365" t="s">
        <v>464</v>
      </c>
      <c r="K78" s="500" t="s">
        <v>800</v>
      </c>
      <c r="L78" s="391">
        <v>1</v>
      </c>
      <c r="M78" s="452" t="s">
        <v>802</v>
      </c>
      <c r="N78" s="391">
        <v>1</v>
      </c>
      <c r="O78" s="512" t="s">
        <v>931</v>
      </c>
    </row>
    <row r="79" spans="1:15" ht="131.25" x14ac:dyDescent="0.25">
      <c r="A79" s="442">
        <f t="shared" si="1"/>
        <v>73</v>
      </c>
      <c r="B79" s="879"/>
      <c r="C79" s="904"/>
      <c r="D79" s="366" t="s">
        <v>475</v>
      </c>
      <c r="E79" s="427" t="s">
        <v>476</v>
      </c>
      <c r="F79" s="362"/>
      <c r="G79" s="369" t="s">
        <v>592</v>
      </c>
      <c r="H79" s="364"/>
      <c r="I79" s="351"/>
      <c r="J79" s="365" t="s">
        <v>464</v>
      </c>
      <c r="K79" s="500" t="s">
        <v>801</v>
      </c>
      <c r="L79" s="391">
        <v>1</v>
      </c>
      <c r="M79" s="452" t="s">
        <v>802</v>
      </c>
      <c r="N79" s="391">
        <v>1</v>
      </c>
      <c r="O79" s="512" t="s">
        <v>931</v>
      </c>
    </row>
    <row r="80" spans="1:15" ht="195" x14ac:dyDescent="0.25">
      <c r="A80" s="442">
        <f t="shared" si="1"/>
        <v>74</v>
      </c>
      <c r="B80" s="857" t="s">
        <v>477</v>
      </c>
      <c r="C80" s="401" t="s">
        <v>478</v>
      </c>
      <c r="D80" s="437" t="s">
        <v>380</v>
      </c>
      <c r="E80" s="353" t="s">
        <v>594</v>
      </c>
      <c r="F80" s="353"/>
      <c r="G80" s="538" t="s">
        <v>611</v>
      </c>
      <c r="H80" s="352" t="s">
        <v>119</v>
      </c>
      <c r="I80" s="352" t="s">
        <v>119</v>
      </c>
      <c r="J80" s="354" t="s">
        <v>419</v>
      </c>
      <c r="K80" s="500" t="s">
        <v>803</v>
      </c>
      <c r="L80" s="391">
        <v>1</v>
      </c>
      <c r="M80" s="452" t="s">
        <v>804</v>
      </c>
      <c r="N80" s="391">
        <v>1</v>
      </c>
      <c r="O80" s="512" t="s">
        <v>931</v>
      </c>
    </row>
    <row r="81" spans="1:15" ht="375" x14ac:dyDescent="0.25">
      <c r="A81" s="442">
        <f t="shared" si="1"/>
        <v>75</v>
      </c>
      <c r="B81" s="858"/>
      <c r="C81" s="355" t="s">
        <v>479</v>
      </c>
      <c r="D81" s="437" t="s">
        <v>380</v>
      </c>
      <c r="E81" s="353" t="s">
        <v>480</v>
      </c>
      <c r="F81" s="353"/>
      <c r="G81" s="538" t="s">
        <v>595</v>
      </c>
      <c r="H81" s="352" t="s">
        <v>119</v>
      </c>
      <c r="I81" s="352" t="s">
        <v>119</v>
      </c>
      <c r="J81" s="354" t="s">
        <v>419</v>
      </c>
      <c r="K81" s="452" t="s">
        <v>806</v>
      </c>
      <c r="L81" s="391">
        <v>1</v>
      </c>
      <c r="M81" s="452" t="s">
        <v>805</v>
      </c>
      <c r="N81" s="391">
        <v>1</v>
      </c>
      <c r="O81" s="512" t="s">
        <v>931</v>
      </c>
    </row>
    <row r="82" spans="1:15" ht="409.5" x14ac:dyDescent="0.25">
      <c r="A82" s="442">
        <f t="shared" si="1"/>
        <v>76</v>
      </c>
      <c r="B82" s="858"/>
      <c r="C82" s="355" t="s">
        <v>481</v>
      </c>
      <c r="D82" s="437" t="s">
        <v>380</v>
      </c>
      <c r="E82" s="353" t="s">
        <v>482</v>
      </c>
      <c r="F82" s="353"/>
      <c r="G82" s="538" t="s">
        <v>598</v>
      </c>
      <c r="H82" s="352" t="s">
        <v>119</v>
      </c>
      <c r="I82" s="352" t="s">
        <v>119</v>
      </c>
      <c r="J82" s="354" t="s">
        <v>419</v>
      </c>
      <c r="K82" s="452" t="s">
        <v>808</v>
      </c>
      <c r="L82" s="391">
        <v>1</v>
      </c>
      <c r="M82" s="452" t="s">
        <v>807</v>
      </c>
      <c r="N82" s="391">
        <v>0.7</v>
      </c>
      <c r="O82" s="525" t="s">
        <v>963</v>
      </c>
    </row>
    <row r="83" spans="1:15" ht="409.5" x14ac:dyDescent="0.25">
      <c r="A83" s="442">
        <f t="shared" si="1"/>
        <v>77</v>
      </c>
      <c r="B83" s="858"/>
      <c r="C83" s="355" t="s">
        <v>483</v>
      </c>
      <c r="D83" s="437" t="s">
        <v>380</v>
      </c>
      <c r="E83" s="353" t="s">
        <v>485</v>
      </c>
      <c r="F83" s="353" t="s">
        <v>484</v>
      </c>
      <c r="G83" s="538" t="s">
        <v>596</v>
      </c>
      <c r="H83" s="352" t="s">
        <v>119</v>
      </c>
      <c r="I83" s="352" t="s">
        <v>119</v>
      </c>
      <c r="J83" s="354" t="s">
        <v>419</v>
      </c>
      <c r="K83" s="500" t="s">
        <v>809</v>
      </c>
      <c r="L83" s="391">
        <v>1</v>
      </c>
      <c r="M83" s="452" t="s">
        <v>810</v>
      </c>
      <c r="N83" s="391">
        <v>1</v>
      </c>
      <c r="O83" s="512" t="s">
        <v>931</v>
      </c>
    </row>
    <row r="84" spans="1:15" ht="98.25" customHeight="1" x14ac:dyDescent="0.25">
      <c r="A84" s="442">
        <f t="shared" si="1"/>
        <v>78</v>
      </c>
      <c r="B84" s="858"/>
      <c r="C84" s="355" t="s">
        <v>486</v>
      </c>
      <c r="D84" s="437" t="s">
        <v>380</v>
      </c>
      <c r="E84" s="353" t="s">
        <v>487</v>
      </c>
      <c r="F84" s="360"/>
      <c r="G84" s="429" t="s">
        <v>597</v>
      </c>
      <c r="H84" s="358"/>
      <c r="I84" s="357"/>
      <c r="J84" s="354" t="s">
        <v>419</v>
      </c>
      <c r="K84" s="500" t="s">
        <v>811</v>
      </c>
      <c r="L84" s="391">
        <v>1</v>
      </c>
      <c r="M84" s="452" t="s">
        <v>812</v>
      </c>
      <c r="N84" s="391">
        <v>1</v>
      </c>
      <c r="O84" s="512" t="s">
        <v>931</v>
      </c>
    </row>
    <row r="85" spans="1:15" ht="339.75" customHeight="1" x14ac:dyDescent="0.25">
      <c r="A85" s="442">
        <f t="shared" si="1"/>
        <v>79</v>
      </c>
      <c r="B85" s="879" t="s">
        <v>488</v>
      </c>
      <c r="C85" s="882" t="s">
        <v>489</v>
      </c>
      <c r="D85" s="883" t="s">
        <v>380</v>
      </c>
      <c r="E85" s="363" t="s">
        <v>599</v>
      </c>
      <c r="F85" s="867"/>
      <c r="G85" s="862" t="s">
        <v>601</v>
      </c>
      <c r="H85" s="350" t="s">
        <v>119</v>
      </c>
      <c r="I85" s="350" t="s">
        <v>119</v>
      </c>
      <c r="J85" s="365" t="s">
        <v>422</v>
      </c>
      <c r="K85" s="500" t="s">
        <v>813</v>
      </c>
      <c r="L85" s="391">
        <v>1</v>
      </c>
      <c r="M85" s="452" t="s">
        <v>814</v>
      </c>
      <c r="N85" s="391">
        <v>0.7</v>
      </c>
      <c r="O85" s="525" t="s">
        <v>986</v>
      </c>
    </row>
    <row r="86" spans="1:15" ht="82.5" customHeight="1" x14ac:dyDescent="0.25">
      <c r="A86" s="442">
        <f t="shared" si="1"/>
        <v>80</v>
      </c>
      <c r="B86" s="879"/>
      <c r="C86" s="882"/>
      <c r="D86" s="883"/>
      <c r="E86" s="363" t="s">
        <v>600</v>
      </c>
      <c r="F86" s="868"/>
      <c r="G86" s="862"/>
      <c r="H86" s="350"/>
      <c r="I86" s="350"/>
      <c r="J86" s="365" t="s">
        <v>422</v>
      </c>
      <c r="K86" s="500" t="s">
        <v>813</v>
      </c>
      <c r="L86" s="391">
        <v>1</v>
      </c>
      <c r="M86" s="452" t="s">
        <v>815</v>
      </c>
      <c r="N86" s="391">
        <v>1</v>
      </c>
      <c r="O86" s="512" t="s">
        <v>936</v>
      </c>
    </row>
    <row r="87" spans="1:15" ht="150" x14ac:dyDescent="0.25">
      <c r="A87" s="442">
        <f t="shared" si="1"/>
        <v>81</v>
      </c>
      <c r="B87" s="879"/>
      <c r="C87" s="405" t="s">
        <v>490</v>
      </c>
      <c r="D87" s="447" t="s">
        <v>380</v>
      </c>
      <c r="E87" s="363" t="s">
        <v>602</v>
      </c>
      <c r="F87" s="363"/>
      <c r="G87" s="536" t="s">
        <v>603</v>
      </c>
      <c r="H87" s="350" t="s">
        <v>119</v>
      </c>
      <c r="I87" s="350" t="s">
        <v>119</v>
      </c>
      <c r="J87" s="365" t="s">
        <v>422</v>
      </c>
      <c r="K87" s="452" t="s">
        <v>816</v>
      </c>
      <c r="L87" s="391">
        <v>1</v>
      </c>
      <c r="M87" s="452" t="s">
        <v>817</v>
      </c>
      <c r="N87" s="391">
        <v>1</v>
      </c>
      <c r="O87" s="512" t="s">
        <v>931</v>
      </c>
    </row>
    <row r="88" spans="1:15" ht="129.75" customHeight="1" x14ac:dyDescent="0.25">
      <c r="A88" s="442">
        <f t="shared" si="1"/>
        <v>82</v>
      </c>
      <c r="B88" s="879"/>
      <c r="C88" s="882" t="s">
        <v>491</v>
      </c>
      <c r="D88" s="881" t="s">
        <v>380</v>
      </c>
      <c r="E88" s="455" t="s">
        <v>745</v>
      </c>
      <c r="F88" s="892" t="s">
        <v>656</v>
      </c>
      <c r="G88" s="865" t="s">
        <v>606</v>
      </c>
      <c r="H88" s="350" t="s">
        <v>119</v>
      </c>
      <c r="I88" s="350" t="s">
        <v>119</v>
      </c>
      <c r="J88" s="365" t="s">
        <v>723</v>
      </c>
      <c r="K88" s="499"/>
      <c r="L88" s="499"/>
      <c r="M88" s="499"/>
      <c r="N88" s="499"/>
      <c r="O88" s="524"/>
    </row>
    <row r="89" spans="1:15" ht="135" x14ac:dyDescent="0.25">
      <c r="A89" s="442">
        <f t="shared" si="1"/>
        <v>83</v>
      </c>
      <c r="B89" s="879"/>
      <c r="C89" s="882"/>
      <c r="D89" s="881"/>
      <c r="E89" s="455" t="s">
        <v>291</v>
      </c>
      <c r="F89" s="893"/>
      <c r="G89" s="878"/>
      <c r="H89" s="404" t="s">
        <v>119</v>
      </c>
      <c r="I89" s="404" t="s">
        <v>119</v>
      </c>
      <c r="J89" s="365" t="s">
        <v>174</v>
      </c>
      <c r="K89" s="452" t="s">
        <v>818</v>
      </c>
      <c r="L89" s="391">
        <v>1</v>
      </c>
      <c r="M89" s="452" t="s">
        <v>819</v>
      </c>
      <c r="N89" s="391">
        <v>1</v>
      </c>
      <c r="O89" s="512" t="s">
        <v>931</v>
      </c>
    </row>
    <row r="90" spans="1:15" ht="135" x14ac:dyDescent="0.25">
      <c r="A90" s="442">
        <f t="shared" si="1"/>
        <v>84</v>
      </c>
      <c r="B90" s="879"/>
      <c r="C90" s="882"/>
      <c r="D90" s="881"/>
      <c r="E90" s="455" t="s">
        <v>292</v>
      </c>
      <c r="F90" s="893"/>
      <c r="G90" s="878"/>
      <c r="H90" s="404" t="s">
        <v>119</v>
      </c>
      <c r="I90" s="404" t="s">
        <v>119</v>
      </c>
      <c r="J90" s="365" t="s">
        <v>174</v>
      </c>
      <c r="K90" s="452" t="s">
        <v>818</v>
      </c>
      <c r="L90" s="391">
        <v>1</v>
      </c>
      <c r="M90" s="452" t="s">
        <v>819</v>
      </c>
      <c r="N90" s="391">
        <v>1</v>
      </c>
      <c r="O90" s="512" t="s">
        <v>931</v>
      </c>
    </row>
    <row r="91" spans="1:15" ht="135" x14ac:dyDescent="0.25">
      <c r="A91" s="442">
        <f t="shared" si="1"/>
        <v>85</v>
      </c>
      <c r="B91" s="879"/>
      <c r="C91" s="882"/>
      <c r="D91" s="881"/>
      <c r="E91" s="455" t="s">
        <v>293</v>
      </c>
      <c r="F91" s="893"/>
      <c r="G91" s="878"/>
      <c r="H91" s="404" t="s">
        <v>119</v>
      </c>
      <c r="I91" s="404" t="s">
        <v>119</v>
      </c>
      <c r="J91" s="365" t="s">
        <v>174</v>
      </c>
      <c r="K91" s="452" t="s">
        <v>818</v>
      </c>
      <c r="L91" s="391">
        <v>1</v>
      </c>
      <c r="M91" s="452" t="s">
        <v>819</v>
      </c>
      <c r="N91" s="391">
        <v>1</v>
      </c>
      <c r="O91" s="512" t="s">
        <v>931</v>
      </c>
    </row>
    <row r="92" spans="1:15" ht="135" x14ac:dyDescent="0.25">
      <c r="A92" s="442">
        <f t="shared" si="1"/>
        <v>86</v>
      </c>
      <c r="B92" s="879"/>
      <c r="C92" s="882"/>
      <c r="D92" s="881"/>
      <c r="E92" s="455" t="s">
        <v>294</v>
      </c>
      <c r="F92" s="893"/>
      <c r="G92" s="878"/>
      <c r="H92" s="404" t="s">
        <v>119</v>
      </c>
      <c r="I92" s="404" t="s">
        <v>119</v>
      </c>
      <c r="J92" s="365" t="s">
        <v>174</v>
      </c>
      <c r="K92" s="452" t="s">
        <v>818</v>
      </c>
      <c r="L92" s="391">
        <v>1</v>
      </c>
      <c r="M92" s="452" t="s">
        <v>819</v>
      </c>
      <c r="N92" s="391">
        <v>1</v>
      </c>
      <c r="O92" s="512" t="s">
        <v>931</v>
      </c>
    </row>
    <row r="93" spans="1:15" ht="135" x14ac:dyDescent="0.25">
      <c r="A93" s="442">
        <f t="shared" si="1"/>
        <v>87</v>
      </c>
      <c r="B93" s="879"/>
      <c r="C93" s="882"/>
      <c r="D93" s="881"/>
      <c r="E93" s="455" t="s">
        <v>295</v>
      </c>
      <c r="F93" s="893"/>
      <c r="G93" s="878"/>
      <c r="H93" s="404" t="s">
        <v>119</v>
      </c>
      <c r="I93" s="404" t="s">
        <v>119</v>
      </c>
      <c r="J93" s="365" t="s">
        <v>174</v>
      </c>
      <c r="K93" s="452" t="s">
        <v>818</v>
      </c>
      <c r="L93" s="391">
        <v>1</v>
      </c>
      <c r="M93" s="452" t="s">
        <v>819</v>
      </c>
      <c r="N93" s="391">
        <v>1</v>
      </c>
      <c r="O93" s="512" t="s">
        <v>931</v>
      </c>
    </row>
    <row r="94" spans="1:15" ht="96.75" customHeight="1" x14ac:dyDescent="0.25">
      <c r="A94" s="442">
        <f t="shared" si="1"/>
        <v>88</v>
      </c>
      <c r="B94" s="879"/>
      <c r="C94" s="882"/>
      <c r="D94" s="881"/>
      <c r="E94" s="455" t="s">
        <v>742</v>
      </c>
      <c r="F94" s="893"/>
      <c r="G94" s="878"/>
      <c r="H94" s="404" t="s">
        <v>119</v>
      </c>
      <c r="I94" s="404" t="s">
        <v>119</v>
      </c>
      <c r="J94" s="365" t="s">
        <v>492</v>
      </c>
      <c r="K94" s="500" t="s">
        <v>820</v>
      </c>
      <c r="L94" s="391">
        <v>0.7</v>
      </c>
      <c r="M94" s="452" t="s">
        <v>891</v>
      </c>
      <c r="N94" s="391">
        <v>0.7</v>
      </c>
      <c r="O94" s="512" t="s">
        <v>964</v>
      </c>
    </row>
    <row r="95" spans="1:15" ht="48.75" customHeight="1" x14ac:dyDescent="0.25">
      <c r="A95" s="442">
        <f t="shared" si="1"/>
        <v>89</v>
      </c>
      <c r="B95" s="879"/>
      <c r="C95" s="882"/>
      <c r="D95" s="881"/>
      <c r="E95" s="455" t="s">
        <v>743</v>
      </c>
      <c r="F95" s="893"/>
      <c r="G95" s="878"/>
      <c r="H95" s="404" t="s">
        <v>119</v>
      </c>
      <c r="I95" s="404" t="s">
        <v>119</v>
      </c>
      <c r="J95" s="365" t="s">
        <v>722</v>
      </c>
      <c r="K95" s="452" t="s">
        <v>821</v>
      </c>
      <c r="L95" s="391">
        <v>1</v>
      </c>
      <c r="M95" s="452" t="s">
        <v>822</v>
      </c>
      <c r="N95" s="391">
        <v>1</v>
      </c>
      <c r="O95" s="512" t="s">
        <v>931</v>
      </c>
    </row>
    <row r="96" spans="1:15" ht="115.5" customHeight="1" x14ac:dyDescent="0.25">
      <c r="A96" s="442">
        <f t="shared" si="1"/>
        <v>90</v>
      </c>
      <c r="B96" s="879"/>
      <c r="C96" s="882"/>
      <c r="D96" s="881"/>
      <c r="E96" s="455" t="s">
        <v>744</v>
      </c>
      <c r="F96" s="894"/>
      <c r="G96" s="866"/>
      <c r="H96" s="350" t="s">
        <v>119</v>
      </c>
      <c r="I96" s="350" t="s">
        <v>119</v>
      </c>
      <c r="J96" s="365" t="s">
        <v>492</v>
      </c>
      <c r="K96" s="452" t="s">
        <v>892</v>
      </c>
      <c r="L96" s="391">
        <v>1</v>
      </c>
      <c r="M96" s="452" t="s">
        <v>893</v>
      </c>
      <c r="N96" s="391">
        <v>1</v>
      </c>
      <c r="O96" s="512" t="s">
        <v>931</v>
      </c>
    </row>
    <row r="97" spans="1:15" ht="58.5" customHeight="1" x14ac:dyDescent="0.25">
      <c r="A97" s="442">
        <f t="shared" si="1"/>
        <v>91</v>
      </c>
      <c r="B97" s="879"/>
      <c r="C97" s="884" t="s">
        <v>493</v>
      </c>
      <c r="D97" s="446" t="s">
        <v>380</v>
      </c>
      <c r="E97" s="363" t="s">
        <v>604</v>
      </c>
      <c r="F97" s="867"/>
      <c r="G97" s="865" t="s">
        <v>607</v>
      </c>
      <c r="H97" s="350" t="s">
        <v>119</v>
      </c>
      <c r="I97" s="350" t="s">
        <v>119</v>
      </c>
      <c r="J97" s="365" t="s">
        <v>171</v>
      </c>
      <c r="K97" s="500" t="s">
        <v>823</v>
      </c>
      <c r="L97" s="391">
        <v>1</v>
      </c>
      <c r="M97" s="452" t="s">
        <v>769</v>
      </c>
      <c r="N97" s="391">
        <v>1</v>
      </c>
      <c r="O97" s="512" t="s">
        <v>931</v>
      </c>
    </row>
    <row r="98" spans="1:15" ht="58.5" customHeight="1" x14ac:dyDescent="0.25">
      <c r="A98" s="442">
        <f t="shared" si="1"/>
        <v>92</v>
      </c>
      <c r="B98" s="879"/>
      <c r="C98" s="885"/>
      <c r="D98" s="446" t="s">
        <v>380</v>
      </c>
      <c r="E98" s="363" t="s">
        <v>605</v>
      </c>
      <c r="F98" s="868"/>
      <c r="G98" s="866"/>
      <c r="H98" s="404" t="s">
        <v>119</v>
      </c>
      <c r="I98" s="404" t="s">
        <v>119</v>
      </c>
      <c r="J98" s="365" t="s">
        <v>721</v>
      </c>
      <c r="K98" s="500" t="s">
        <v>824</v>
      </c>
      <c r="L98" s="391">
        <v>1</v>
      </c>
      <c r="M98" s="452" t="s">
        <v>825</v>
      </c>
      <c r="N98" s="391">
        <v>1</v>
      </c>
      <c r="O98" s="512" t="s">
        <v>931</v>
      </c>
    </row>
    <row r="99" spans="1:15" ht="45.75" customHeight="1" x14ac:dyDescent="0.25">
      <c r="A99" s="442">
        <f t="shared" si="1"/>
        <v>93</v>
      </c>
      <c r="B99" s="879"/>
      <c r="C99" s="367" t="s">
        <v>494</v>
      </c>
      <c r="D99" s="447" t="s">
        <v>380</v>
      </c>
      <c r="E99" s="363" t="s">
        <v>608</v>
      </c>
      <c r="F99" s="363"/>
      <c r="G99" s="536" t="s">
        <v>609</v>
      </c>
      <c r="H99" s="350"/>
      <c r="I99" s="350" t="s">
        <v>119</v>
      </c>
      <c r="J99" s="365" t="s">
        <v>174</v>
      </c>
      <c r="K99" s="500" t="s">
        <v>826</v>
      </c>
      <c r="L99" s="391">
        <v>1</v>
      </c>
      <c r="M99" s="452" t="s">
        <v>827</v>
      </c>
      <c r="N99" s="391">
        <v>1</v>
      </c>
      <c r="O99" s="512" t="s">
        <v>931</v>
      </c>
    </row>
    <row r="100" spans="1:15" ht="112.5" x14ac:dyDescent="0.25">
      <c r="A100" s="442">
        <f t="shared" si="1"/>
        <v>94</v>
      </c>
      <c r="B100" s="879"/>
      <c r="C100" s="367" t="s">
        <v>495</v>
      </c>
      <c r="D100" s="447" t="s">
        <v>380</v>
      </c>
      <c r="E100" s="363" t="s">
        <v>610</v>
      </c>
      <c r="F100" s="368"/>
      <c r="G100" s="459" t="s">
        <v>749</v>
      </c>
      <c r="H100" s="369" t="s">
        <v>380</v>
      </c>
      <c r="I100" s="369" t="s">
        <v>380</v>
      </c>
      <c r="J100" s="370" t="s">
        <v>380</v>
      </c>
      <c r="K100" s="499"/>
      <c r="L100" s="499"/>
      <c r="M100" s="499"/>
      <c r="N100" s="499"/>
      <c r="O100" s="524"/>
    </row>
    <row r="101" spans="1:15" ht="224.25" customHeight="1" x14ac:dyDescent="0.25">
      <c r="A101" s="442">
        <f t="shared" si="1"/>
        <v>95</v>
      </c>
      <c r="B101" s="879"/>
      <c r="C101" s="882" t="s">
        <v>496</v>
      </c>
      <c r="D101" s="883" t="s">
        <v>380</v>
      </c>
      <c r="E101" s="457" t="s">
        <v>755</v>
      </c>
      <c r="F101" s="363" t="s">
        <v>754</v>
      </c>
      <c r="G101" s="862" t="s">
        <v>753</v>
      </c>
      <c r="H101" s="350" t="s">
        <v>119</v>
      </c>
      <c r="I101" s="350" t="s">
        <v>119</v>
      </c>
      <c r="J101" s="365" t="s">
        <v>497</v>
      </c>
      <c r="K101" s="500" t="s">
        <v>895</v>
      </c>
      <c r="L101" s="391">
        <v>1</v>
      </c>
      <c r="M101" s="452" t="s">
        <v>898</v>
      </c>
      <c r="N101" s="391">
        <v>1</v>
      </c>
      <c r="O101" s="512" t="s">
        <v>931</v>
      </c>
    </row>
    <row r="102" spans="1:15" ht="281.25" x14ac:dyDescent="0.25">
      <c r="A102" s="442">
        <f t="shared" si="1"/>
        <v>96</v>
      </c>
      <c r="B102" s="879"/>
      <c r="C102" s="882"/>
      <c r="D102" s="883"/>
      <c r="E102" s="454" t="s">
        <v>747</v>
      </c>
      <c r="F102" s="363" t="s">
        <v>612</v>
      </c>
      <c r="G102" s="862"/>
      <c r="H102" s="404" t="s">
        <v>119</v>
      </c>
      <c r="I102" s="404" t="s">
        <v>119</v>
      </c>
      <c r="J102" s="365" t="s">
        <v>497</v>
      </c>
      <c r="K102" s="500" t="s">
        <v>895</v>
      </c>
      <c r="L102" s="391">
        <v>1</v>
      </c>
      <c r="M102" s="452" t="s">
        <v>897</v>
      </c>
      <c r="N102" s="391">
        <v>1</v>
      </c>
      <c r="O102" s="512" t="s">
        <v>931</v>
      </c>
    </row>
    <row r="103" spans="1:15" ht="141.75" customHeight="1" x14ac:dyDescent="0.25">
      <c r="A103" s="442">
        <f t="shared" si="1"/>
        <v>97</v>
      </c>
      <c r="B103" s="879"/>
      <c r="C103" s="882"/>
      <c r="D103" s="883"/>
      <c r="E103" s="430" t="s">
        <v>748</v>
      </c>
      <c r="F103" s="363" t="s">
        <v>613</v>
      </c>
      <c r="G103" s="862"/>
      <c r="H103" s="350" t="s">
        <v>119</v>
      </c>
      <c r="I103" s="350" t="s">
        <v>119</v>
      </c>
      <c r="J103" s="365" t="s">
        <v>614</v>
      </c>
      <c r="K103" s="500" t="s">
        <v>895</v>
      </c>
      <c r="L103" s="391">
        <v>1</v>
      </c>
      <c r="M103" s="452" t="s">
        <v>894</v>
      </c>
      <c r="N103" s="391">
        <v>1</v>
      </c>
      <c r="O103" s="512" t="s">
        <v>931</v>
      </c>
    </row>
    <row r="104" spans="1:15" ht="240" x14ac:dyDescent="0.25">
      <c r="A104" s="442">
        <f t="shared" si="1"/>
        <v>98</v>
      </c>
      <c r="B104" s="879"/>
      <c r="C104" s="882"/>
      <c r="D104" s="883"/>
      <c r="E104" s="430" t="s">
        <v>657</v>
      </c>
      <c r="F104" s="363" t="s">
        <v>309</v>
      </c>
      <c r="G104" s="862"/>
      <c r="H104" s="350" t="s">
        <v>119</v>
      </c>
      <c r="I104" s="350" t="s">
        <v>119</v>
      </c>
      <c r="J104" s="365" t="s">
        <v>497</v>
      </c>
      <c r="K104" s="500" t="s">
        <v>895</v>
      </c>
      <c r="L104" s="391">
        <v>1</v>
      </c>
      <c r="M104" s="452" t="s">
        <v>896</v>
      </c>
      <c r="N104" s="391">
        <v>1</v>
      </c>
      <c r="O104" s="512" t="s">
        <v>931</v>
      </c>
    </row>
    <row r="105" spans="1:15" ht="409.5" x14ac:dyDescent="0.25">
      <c r="A105" s="442">
        <f t="shared" si="1"/>
        <v>99</v>
      </c>
      <c r="B105" s="879"/>
      <c r="C105" s="882"/>
      <c r="D105" s="883"/>
      <c r="E105" s="430" t="s">
        <v>746</v>
      </c>
      <c r="F105" s="363" t="s">
        <v>615</v>
      </c>
      <c r="G105" s="862"/>
      <c r="H105" s="350" t="s">
        <v>119</v>
      </c>
      <c r="I105" s="350" t="s">
        <v>119</v>
      </c>
      <c r="J105" s="365" t="s">
        <v>425</v>
      </c>
      <c r="K105" s="500" t="s">
        <v>828</v>
      </c>
      <c r="L105" s="391">
        <v>1</v>
      </c>
      <c r="M105" s="452" t="s">
        <v>899</v>
      </c>
      <c r="N105" s="391">
        <v>0.7</v>
      </c>
      <c r="O105" s="512" t="s">
        <v>981</v>
      </c>
    </row>
    <row r="106" spans="1:15" ht="168" customHeight="1" x14ac:dyDescent="0.25">
      <c r="A106" s="442">
        <f t="shared" si="1"/>
        <v>100</v>
      </c>
      <c r="B106" s="879"/>
      <c r="C106" s="367" t="s">
        <v>498</v>
      </c>
      <c r="D106" s="447" t="s">
        <v>380</v>
      </c>
      <c r="E106" s="363" t="s">
        <v>616</v>
      </c>
      <c r="F106" s="363" t="s">
        <v>499</v>
      </c>
      <c r="G106" s="536" t="s">
        <v>617</v>
      </c>
      <c r="H106" s="350" t="s">
        <v>119</v>
      </c>
      <c r="I106" s="350" t="s">
        <v>119</v>
      </c>
      <c r="J106" s="365" t="s">
        <v>424</v>
      </c>
      <c r="K106" s="500" t="s">
        <v>829</v>
      </c>
      <c r="L106" s="391">
        <v>1</v>
      </c>
      <c r="M106" s="452" t="s">
        <v>830</v>
      </c>
      <c r="N106" s="391">
        <v>1</v>
      </c>
      <c r="O106" s="512" t="s">
        <v>931</v>
      </c>
    </row>
    <row r="107" spans="1:15" s="371" customFormat="1" ht="217.5" customHeight="1" x14ac:dyDescent="0.25">
      <c r="A107" s="442">
        <f t="shared" si="1"/>
        <v>101</v>
      </c>
      <c r="B107" s="879"/>
      <c r="C107" s="406" t="s">
        <v>500</v>
      </c>
      <c r="D107" s="447" t="s">
        <v>380</v>
      </c>
      <c r="E107" s="363" t="s">
        <v>501</v>
      </c>
      <c r="F107" s="363" t="s">
        <v>618</v>
      </c>
      <c r="G107" s="536"/>
      <c r="H107" s="350"/>
      <c r="I107" s="350"/>
      <c r="J107" s="365" t="s">
        <v>419</v>
      </c>
      <c r="K107" s="500" t="s">
        <v>831</v>
      </c>
      <c r="L107" s="391">
        <v>1</v>
      </c>
      <c r="M107" s="452" t="s">
        <v>832</v>
      </c>
      <c r="N107" s="391">
        <v>1</v>
      </c>
      <c r="O107" s="512" t="s">
        <v>931</v>
      </c>
    </row>
    <row r="108" spans="1:15" ht="409.5" x14ac:dyDescent="0.25">
      <c r="A108" s="442">
        <f t="shared" si="1"/>
        <v>102</v>
      </c>
      <c r="B108" s="879"/>
      <c r="C108" s="405" t="s">
        <v>502</v>
      </c>
      <c r="D108" s="447" t="s">
        <v>380</v>
      </c>
      <c r="E108" s="363" t="s">
        <v>619</v>
      </c>
      <c r="F108" s="363" t="s">
        <v>621</v>
      </c>
      <c r="G108" s="536" t="s">
        <v>620</v>
      </c>
      <c r="H108" s="350" t="s">
        <v>119</v>
      </c>
      <c r="I108" s="350" t="s">
        <v>119</v>
      </c>
      <c r="J108" s="365" t="s">
        <v>418</v>
      </c>
      <c r="K108" s="500" t="s">
        <v>833</v>
      </c>
      <c r="L108" s="391">
        <v>1</v>
      </c>
      <c r="M108" s="452" t="s">
        <v>834</v>
      </c>
      <c r="N108" s="391">
        <v>1</v>
      </c>
      <c r="O108" s="512" t="s">
        <v>931</v>
      </c>
    </row>
    <row r="109" spans="1:15" ht="409.5" x14ac:dyDescent="0.25">
      <c r="A109" s="442">
        <f t="shared" si="1"/>
        <v>103</v>
      </c>
      <c r="B109" s="857" t="s">
        <v>503</v>
      </c>
      <c r="C109" s="401" t="s">
        <v>504</v>
      </c>
      <c r="D109" s="437" t="s">
        <v>380</v>
      </c>
      <c r="E109" s="353" t="s">
        <v>625</v>
      </c>
      <c r="F109" s="353" t="s">
        <v>623</v>
      </c>
      <c r="G109" s="538" t="s">
        <v>622</v>
      </c>
      <c r="H109" s="352" t="s">
        <v>119</v>
      </c>
      <c r="I109" s="352" t="s">
        <v>119</v>
      </c>
      <c r="J109" s="354" t="s">
        <v>624</v>
      </c>
      <c r="K109" s="500" t="s">
        <v>861</v>
      </c>
      <c r="L109" s="391">
        <v>1</v>
      </c>
      <c r="M109" s="452" t="s">
        <v>900</v>
      </c>
      <c r="N109" s="391">
        <v>1</v>
      </c>
      <c r="O109" s="512" t="s">
        <v>931</v>
      </c>
    </row>
    <row r="110" spans="1:15" ht="144" customHeight="1" x14ac:dyDescent="0.25">
      <c r="A110" s="442">
        <f t="shared" si="1"/>
        <v>104</v>
      </c>
      <c r="B110" s="857"/>
      <c r="C110" s="355" t="s">
        <v>505</v>
      </c>
      <c r="D110" s="437" t="s">
        <v>380</v>
      </c>
      <c r="E110" s="426" t="s">
        <v>506</v>
      </c>
      <c r="F110" s="360"/>
      <c r="G110" s="429" t="s">
        <v>626</v>
      </c>
      <c r="H110" s="429" t="s">
        <v>119</v>
      </c>
      <c r="I110" s="419" t="s">
        <v>119</v>
      </c>
      <c r="J110" s="354" t="s">
        <v>171</v>
      </c>
      <c r="K110" s="500" t="s">
        <v>835</v>
      </c>
      <c r="L110" s="391">
        <v>1</v>
      </c>
      <c r="M110" s="452" t="s">
        <v>901</v>
      </c>
      <c r="N110" s="391">
        <v>1</v>
      </c>
      <c r="O110" s="512" t="s">
        <v>931</v>
      </c>
    </row>
    <row r="111" spans="1:15" ht="15.75" customHeight="1" x14ac:dyDescent="0.25">
      <c r="A111" s="442">
        <f t="shared" si="1"/>
        <v>105</v>
      </c>
      <c r="B111" s="879" t="s">
        <v>507</v>
      </c>
      <c r="C111" s="886" t="s">
        <v>380</v>
      </c>
      <c r="D111" s="883" t="s">
        <v>380</v>
      </c>
      <c r="E111" s="363" t="s">
        <v>634</v>
      </c>
      <c r="F111" s="363" t="s">
        <v>627</v>
      </c>
      <c r="G111" s="862" t="s">
        <v>633</v>
      </c>
      <c r="H111" s="350" t="s">
        <v>119</v>
      </c>
      <c r="I111" s="350" t="s">
        <v>119</v>
      </c>
      <c r="J111" s="365" t="s">
        <v>174</v>
      </c>
      <c r="K111" s="499" t="s">
        <v>836</v>
      </c>
      <c r="L111" s="458"/>
      <c r="M111" s="499"/>
      <c r="N111" s="458"/>
      <c r="O111" s="526"/>
    </row>
    <row r="112" spans="1:15" ht="30.75" customHeight="1" x14ac:dyDescent="0.25">
      <c r="A112" s="442">
        <f t="shared" si="1"/>
        <v>106</v>
      </c>
      <c r="B112" s="879"/>
      <c r="C112" s="886"/>
      <c r="D112" s="883"/>
      <c r="E112" s="363" t="s">
        <v>628</v>
      </c>
      <c r="F112" s="399"/>
      <c r="G112" s="862"/>
      <c r="H112" s="350"/>
      <c r="I112" s="350"/>
      <c r="J112" s="365" t="s">
        <v>174</v>
      </c>
      <c r="K112" s="500" t="s">
        <v>902</v>
      </c>
      <c r="L112" s="391">
        <v>1</v>
      </c>
      <c r="M112" s="452" t="s">
        <v>907</v>
      </c>
      <c r="N112" s="391">
        <v>1</v>
      </c>
      <c r="O112" s="512" t="s">
        <v>931</v>
      </c>
    </row>
    <row r="113" spans="1:15" ht="30.75" customHeight="1" x14ac:dyDescent="0.25">
      <c r="A113" s="442">
        <f t="shared" si="1"/>
        <v>107</v>
      </c>
      <c r="B113" s="879"/>
      <c r="C113" s="886"/>
      <c r="D113" s="883"/>
      <c r="E113" s="363" t="s">
        <v>629</v>
      </c>
      <c r="F113" s="399"/>
      <c r="G113" s="862"/>
      <c r="H113" s="404"/>
      <c r="I113" s="404"/>
      <c r="J113" s="365" t="s">
        <v>174</v>
      </c>
      <c r="K113" s="500" t="s">
        <v>903</v>
      </c>
      <c r="L113" s="391">
        <v>1</v>
      </c>
      <c r="M113" s="452" t="s">
        <v>907</v>
      </c>
      <c r="N113" s="391">
        <v>1</v>
      </c>
      <c r="O113" s="512" t="s">
        <v>931</v>
      </c>
    </row>
    <row r="114" spans="1:15" ht="30.75" customHeight="1" x14ac:dyDescent="0.25">
      <c r="A114" s="442">
        <f t="shared" si="1"/>
        <v>108</v>
      </c>
      <c r="B114" s="879"/>
      <c r="C114" s="886"/>
      <c r="D114" s="883"/>
      <c r="E114" s="363" t="s">
        <v>630</v>
      </c>
      <c r="F114" s="399"/>
      <c r="G114" s="862"/>
      <c r="H114" s="404"/>
      <c r="I114" s="404"/>
      <c r="J114" s="365" t="s">
        <v>174</v>
      </c>
      <c r="K114" s="500" t="s">
        <v>904</v>
      </c>
      <c r="L114" s="391">
        <v>1</v>
      </c>
      <c r="M114" s="452" t="s">
        <v>907</v>
      </c>
      <c r="N114" s="391">
        <v>1</v>
      </c>
      <c r="O114" s="512" t="s">
        <v>931</v>
      </c>
    </row>
    <row r="115" spans="1:15" ht="30.75" customHeight="1" x14ac:dyDescent="0.25">
      <c r="A115" s="442">
        <f t="shared" si="1"/>
        <v>109</v>
      </c>
      <c r="B115" s="879"/>
      <c r="C115" s="886"/>
      <c r="D115" s="883"/>
      <c r="E115" s="363" t="s">
        <v>631</v>
      </c>
      <c r="F115" s="399"/>
      <c r="G115" s="862"/>
      <c r="H115" s="404"/>
      <c r="I115" s="404"/>
      <c r="J115" s="365" t="s">
        <v>174</v>
      </c>
      <c r="K115" s="500" t="s">
        <v>905</v>
      </c>
      <c r="L115" s="391">
        <v>1</v>
      </c>
      <c r="M115" s="452" t="s">
        <v>907</v>
      </c>
      <c r="N115" s="391">
        <v>1</v>
      </c>
      <c r="O115" s="512" t="s">
        <v>931</v>
      </c>
    </row>
    <row r="116" spans="1:15" ht="30.75" customHeight="1" x14ac:dyDescent="0.25">
      <c r="A116" s="442">
        <f t="shared" si="1"/>
        <v>110</v>
      </c>
      <c r="B116" s="879"/>
      <c r="C116" s="886"/>
      <c r="D116" s="883"/>
      <c r="E116" s="363" t="s">
        <v>632</v>
      </c>
      <c r="F116" s="399"/>
      <c r="G116" s="862"/>
      <c r="H116" s="350" t="s">
        <v>145</v>
      </c>
      <c r="I116" s="350" t="s">
        <v>119</v>
      </c>
      <c r="J116" s="365" t="s">
        <v>174</v>
      </c>
      <c r="K116" s="500" t="s">
        <v>906</v>
      </c>
      <c r="L116" s="391">
        <v>1</v>
      </c>
      <c r="M116" s="452" t="s">
        <v>907</v>
      </c>
      <c r="N116" s="391">
        <v>1</v>
      </c>
      <c r="O116" s="512" t="s">
        <v>931</v>
      </c>
    </row>
    <row r="117" spans="1:15" ht="110.25" customHeight="1" x14ac:dyDescent="0.25">
      <c r="A117" s="442">
        <f t="shared" si="1"/>
        <v>111</v>
      </c>
      <c r="B117" s="857" t="s">
        <v>508</v>
      </c>
      <c r="C117" s="887" t="s">
        <v>509</v>
      </c>
      <c r="D117" s="407" t="s">
        <v>727</v>
      </c>
      <c r="E117" s="428" t="s">
        <v>636</v>
      </c>
      <c r="F117" s="403"/>
      <c r="G117" s="538" t="s">
        <v>635</v>
      </c>
      <c r="H117" s="402" t="s">
        <v>119</v>
      </c>
      <c r="I117" s="402" t="s">
        <v>119</v>
      </c>
      <c r="J117" s="354" t="s">
        <v>368</v>
      </c>
      <c r="K117" s="500" t="s">
        <v>837</v>
      </c>
      <c r="L117" s="391">
        <v>1</v>
      </c>
      <c r="M117" s="452" t="s">
        <v>838</v>
      </c>
      <c r="N117" s="391">
        <v>0.7</v>
      </c>
      <c r="O117" s="512" t="s">
        <v>948</v>
      </c>
    </row>
    <row r="118" spans="1:15" ht="69" customHeight="1" x14ac:dyDescent="0.25">
      <c r="A118" s="442">
        <f t="shared" si="1"/>
        <v>112</v>
      </c>
      <c r="B118" s="857"/>
      <c r="C118" s="887"/>
      <c r="D118" s="890" t="s">
        <v>510</v>
      </c>
      <c r="E118" s="353" t="s">
        <v>908</v>
      </c>
      <c r="F118" s="353"/>
      <c r="G118" s="895" t="s">
        <v>676</v>
      </c>
      <c r="H118" s="352" t="s">
        <v>119</v>
      </c>
      <c r="I118" s="352" t="s">
        <v>119</v>
      </c>
      <c r="J118" s="354" t="s">
        <v>511</v>
      </c>
      <c r="K118" s="499"/>
      <c r="L118" s="458"/>
      <c r="M118" s="499"/>
      <c r="N118" s="458"/>
      <c r="O118" s="526"/>
    </row>
    <row r="119" spans="1:15" ht="61.5" customHeight="1" x14ac:dyDescent="0.25">
      <c r="A119" s="442">
        <f t="shared" si="1"/>
        <v>113</v>
      </c>
      <c r="B119" s="857"/>
      <c r="C119" s="887"/>
      <c r="D119" s="890"/>
      <c r="E119" s="400" t="s">
        <v>658</v>
      </c>
      <c r="F119" s="400"/>
      <c r="G119" s="896"/>
      <c r="H119" s="352" t="s">
        <v>119</v>
      </c>
      <c r="I119" s="352" t="s">
        <v>119</v>
      </c>
      <c r="J119" s="354" t="s">
        <v>511</v>
      </c>
      <c r="K119" s="500" t="s">
        <v>839</v>
      </c>
      <c r="L119" s="391">
        <v>1</v>
      </c>
      <c r="M119" s="452" t="s">
        <v>912</v>
      </c>
      <c r="N119" s="391">
        <v>1</v>
      </c>
      <c r="O119" s="515" t="s">
        <v>942</v>
      </c>
    </row>
    <row r="120" spans="1:15" ht="61.5" customHeight="1" x14ac:dyDescent="0.25">
      <c r="A120" s="442">
        <f t="shared" si="1"/>
        <v>114</v>
      </c>
      <c r="B120" s="857"/>
      <c r="C120" s="887"/>
      <c r="D120" s="890"/>
      <c r="E120" s="400" t="s">
        <v>659</v>
      </c>
      <c r="F120" s="400"/>
      <c r="G120" s="896"/>
      <c r="H120" s="352" t="s">
        <v>119</v>
      </c>
      <c r="I120" s="352" t="s">
        <v>119</v>
      </c>
      <c r="J120" s="354" t="s">
        <v>511</v>
      </c>
      <c r="K120" s="500" t="s">
        <v>839</v>
      </c>
      <c r="L120" s="391">
        <v>1</v>
      </c>
      <c r="M120" s="452" t="s">
        <v>840</v>
      </c>
      <c r="N120" s="391">
        <v>1</v>
      </c>
      <c r="O120" s="516" t="s">
        <v>937</v>
      </c>
    </row>
    <row r="121" spans="1:15" ht="61.5" customHeight="1" x14ac:dyDescent="0.25">
      <c r="A121" s="442">
        <f t="shared" si="1"/>
        <v>115</v>
      </c>
      <c r="B121" s="857"/>
      <c r="C121" s="887"/>
      <c r="D121" s="890"/>
      <c r="E121" s="372" t="s">
        <v>660</v>
      </c>
      <c r="F121" s="372"/>
      <c r="G121" s="896"/>
      <c r="H121" s="352" t="s">
        <v>119</v>
      </c>
      <c r="I121" s="352" t="s">
        <v>119</v>
      </c>
      <c r="J121" s="354" t="s">
        <v>511</v>
      </c>
      <c r="K121" s="500" t="s">
        <v>839</v>
      </c>
      <c r="L121" s="391">
        <v>1</v>
      </c>
      <c r="M121" s="452" t="s">
        <v>840</v>
      </c>
      <c r="N121" s="391">
        <v>1</v>
      </c>
      <c r="O121" s="516" t="s">
        <v>938</v>
      </c>
    </row>
    <row r="122" spans="1:15" ht="61.5" customHeight="1" x14ac:dyDescent="0.25">
      <c r="A122" s="442">
        <f t="shared" si="1"/>
        <v>116</v>
      </c>
      <c r="B122" s="857"/>
      <c r="C122" s="887"/>
      <c r="D122" s="890"/>
      <c r="E122" s="353" t="s">
        <v>661</v>
      </c>
      <c r="F122" s="372"/>
      <c r="G122" s="896"/>
      <c r="H122" s="352" t="s">
        <v>119</v>
      </c>
      <c r="I122" s="352" t="s">
        <v>119</v>
      </c>
      <c r="J122" s="354" t="s">
        <v>511</v>
      </c>
      <c r="K122" s="500" t="s">
        <v>839</v>
      </c>
      <c r="L122" s="391">
        <v>1</v>
      </c>
      <c r="M122" s="452" t="s">
        <v>840</v>
      </c>
      <c r="N122" s="391">
        <v>1</v>
      </c>
      <c r="O122" s="517" t="s">
        <v>939</v>
      </c>
    </row>
    <row r="123" spans="1:15" ht="61.5" customHeight="1" x14ac:dyDescent="0.25">
      <c r="A123" s="442">
        <f t="shared" si="1"/>
        <v>117</v>
      </c>
      <c r="B123" s="857"/>
      <c r="C123" s="887"/>
      <c r="D123" s="890"/>
      <c r="E123" s="400" t="s">
        <v>662</v>
      </c>
      <c r="F123" s="372"/>
      <c r="G123" s="896"/>
      <c r="H123" s="352" t="s">
        <v>119</v>
      </c>
      <c r="I123" s="352" t="s">
        <v>119</v>
      </c>
      <c r="J123" s="354" t="s">
        <v>511</v>
      </c>
      <c r="K123" s="500" t="s">
        <v>839</v>
      </c>
      <c r="L123" s="391">
        <v>1</v>
      </c>
      <c r="M123" s="452" t="s">
        <v>840</v>
      </c>
      <c r="N123" s="391">
        <v>1</v>
      </c>
      <c r="O123" s="517" t="s">
        <v>940</v>
      </c>
    </row>
    <row r="124" spans="1:15" ht="61.5" customHeight="1" x14ac:dyDescent="0.25">
      <c r="A124" s="442">
        <f t="shared" si="1"/>
        <v>118</v>
      </c>
      <c r="B124" s="857"/>
      <c r="C124" s="887"/>
      <c r="D124" s="890"/>
      <c r="E124" s="400" t="s">
        <v>663</v>
      </c>
      <c r="F124" s="372"/>
      <c r="G124" s="896"/>
      <c r="H124" s="352" t="s">
        <v>119</v>
      </c>
      <c r="I124" s="352" t="s">
        <v>119</v>
      </c>
      <c r="J124" s="354" t="s">
        <v>511</v>
      </c>
      <c r="K124" s="500" t="s">
        <v>839</v>
      </c>
      <c r="L124" s="391">
        <v>1</v>
      </c>
      <c r="M124" s="452" t="s">
        <v>840</v>
      </c>
      <c r="N124" s="391">
        <v>1</v>
      </c>
      <c r="O124" s="517" t="s">
        <v>941</v>
      </c>
    </row>
    <row r="125" spans="1:15" ht="218.25" customHeight="1" x14ac:dyDescent="0.25">
      <c r="A125" s="442">
        <f t="shared" si="1"/>
        <v>119</v>
      </c>
      <c r="B125" s="857"/>
      <c r="C125" s="887"/>
      <c r="D125" s="890"/>
      <c r="E125" s="372" t="s">
        <v>664</v>
      </c>
      <c r="F125" s="400"/>
      <c r="G125" s="896"/>
      <c r="H125" s="352" t="s">
        <v>119</v>
      </c>
      <c r="I125" s="352" t="s">
        <v>119</v>
      </c>
      <c r="J125" s="354" t="s">
        <v>511</v>
      </c>
      <c r="K125" s="500" t="s">
        <v>839</v>
      </c>
      <c r="L125" s="391">
        <v>1</v>
      </c>
      <c r="M125" s="452" t="s">
        <v>840</v>
      </c>
      <c r="N125" s="391">
        <v>0.7</v>
      </c>
      <c r="O125" s="518" t="s">
        <v>967</v>
      </c>
    </row>
    <row r="126" spans="1:15" ht="76.5" customHeight="1" x14ac:dyDescent="0.25">
      <c r="A126" s="442">
        <f t="shared" si="1"/>
        <v>120</v>
      </c>
      <c r="B126" s="857"/>
      <c r="C126" s="887"/>
      <c r="D126" s="890" t="s">
        <v>512</v>
      </c>
      <c r="E126" s="353" t="s">
        <v>338</v>
      </c>
      <c r="F126" s="353"/>
      <c r="G126" s="891" t="s">
        <v>679</v>
      </c>
      <c r="H126" s="352" t="s">
        <v>119</v>
      </c>
      <c r="I126" s="352" t="s">
        <v>119</v>
      </c>
      <c r="J126" s="354" t="s">
        <v>513</v>
      </c>
      <c r="K126" s="499"/>
      <c r="L126" s="458"/>
      <c r="M126" s="499"/>
      <c r="N126" s="458"/>
      <c r="O126" s="526"/>
    </row>
    <row r="127" spans="1:15" ht="76.5" customHeight="1" x14ac:dyDescent="0.25">
      <c r="A127" s="442">
        <f t="shared" si="1"/>
        <v>121</v>
      </c>
      <c r="B127" s="857"/>
      <c r="C127" s="887"/>
      <c r="D127" s="890"/>
      <c r="E127" s="353" t="s">
        <v>665</v>
      </c>
      <c r="F127" s="400"/>
      <c r="G127" s="891"/>
      <c r="H127" s="352" t="s">
        <v>119</v>
      </c>
      <c r="I127" s="352" t="s">
        <v>119</v>
      </c>
      <c r="J127" s="354" t="s">
        <v>513</v>
      </c>
      <c r="K127" s="500" t="s">
        <v>841</v>
      </c>
      <c r="L127" s="391">
        <v>1</v>
      </c>
      <c r="M127" s="452" t="s">
        <v>842</v>
      </c>
      <c r="N127" s="391">
        <v>1</v>
      </c>
      <c r="O127" s="514" t="s">
        <v>942</v>
      </c>
    </row>
    <row r="128" spans="1:15" ht="76.5" customHeight="1" x14ac:dyDescent="0.25">
      <c r="A128" s="442">
        <f t="shared" si="1"/>
        <v>122</v>
      </c>
      <c r="B128" s="857"/>
      <c r="C128" s="887"/>
      <c r="D128" s="890"/>
      <c r="E128" s="353" t="s">
        <v>677</v>
      </c>
      <c r="F128" s="400"/>
      <c r="G128" s="891"/>
      <c r="H128" s="352" t="s">
        <v>119</v>
      </c>
      <c r="I128" s="352" t="s">
        <v>119</v>
      </c>
      <c r="J128" s="354" t="s">
        <v>513</v>
      </c>
      <c r="K128" s="500" t="s">
        <v>841</v>
      </c>
      <c r="L128" s="391">
        <v>1</v>
      </c>
      <c r="M128" s="452" t="s">
        <v>840</v>
      </c>
      <c r="N128" s="391">
        <v>1</v>
      </c>
      <c r="O128" s="928" t="s">
        <v>949</v>
      </c>
    </row>
    <row r="129" spans="1:15" ht="20.25" customHeight="1" x14ac:dyDescent="0.25">
      <c r="A129" s="442">
        <f t="shared" si="1"/>
        <v>123</v>
      </c>
      <c r="B129" s="857"/>
      <c r="C129" s="887"/>
      <c r="D129" s="890"/>
      <c r="E129" s="353" t="s">
        <v>678</v>
      </c>
      <c r="F129" s="400"/>
      <c r="G129" s="891"/>
      <c r="H129" s="402" t="s">
        <v>119</v>
      </c>
      <c r="I129" s="402" t="s">
        <v>119</v>
      </c>
      <c r="J129" s="354" t="s">
        <v>513</v>
      </c>
      <c r="K129" s="500" t="s">
        <v>841</v>
      </c>
      <c r="L129" s="391">
        <v>1</v>
      </c>
      <c r="M129" s="452" t="s">
        <v>840</v>
      </c>
      <c r="N129" s="391">
        <v>1</v>
      </c>
      <c r="O129" s="929"/>
    </row>
    <row r="130" spans="1:15" ht="20.25" customHeight="1" x14ac:dyDescent="0.25">
      <c r="A130" s="442">
        <f t="shared" si="1"/>
        <v>124</v>
      </c>
      <c r="B130" s="857"/>
      <c r="C130" s="887"/>
      <c r="D130" s="890"/>
      <c r="E130" s="353" t="s">
        <v>666</v>
      </c>
      <c r="F130" s="400"/>
      <c r="G130" s="891"/>
      <c r="H130" s="352" t="s">
        <v>119</v>
      </c>
      <c r="I130" s="352" t="s">
        <v>119</v>
      </c>
      <c r="J130" s="354" t="s">
        <v>513</v>
      </c>
      <c r="K130" s="500" t="s">
        <v>841</v>
      </c>
      <c r="L130" s="391">
        <v>1</v>
      </c>
      <c r="M130" s="452" t="s">
        <v>840</v>
      </c>
      <c r="N130" s="391">
        <v>1</v>
      </c>
      <c r="O130" s="929"/>
    </row>
    <row r="131" spans="1:15" ht="20.25" customHeight="1" x14ac:dyDescent="0.25">
      <c r="A131" s="442">
        <f t="shared" si="1"/>
        <v>125</v>
      </c>
      <c r="B131" s="857"/>
      <c r="C131" s="887"/>
      <c r="D131" s="890"/>
      <c r="E131" s="353" t="s">
        <v>667</v>
      </c>
      <c r="F131" s="400"/>
      <c r="G131" s="891"/>
      <c r="H131" s="352" t="s">
        <v>119</v>
      </c>
      <c r="I131" s="352" t="s">
        <v>119</v>
      </c>
      <c r="J131" s="354" t="s">
        <v>513</v>
      </c>
      <c r="K131" s="500" t="s">
        <v>841</v>
      </c>
      <c r="L131" s="391">
        <v>1</v>
      </c>
      <c r="M131" s="452" t="s">
        <v>840</v>
      </c>
      <c r="N131" s="391">
        <v>1</v>
      </c>
      <c r="O131" s="929"/>
    </row>
    <row r="132" spans="1:15" ht="20.25" customHeight="1" x14ac:dyDescent="0.25">
      <c r="A132" s="442">
        <f t="shared" si="1"/>
        <v>126</v>
      </c>
      <c r="B132" s="857"/>
      <c r="C132" s="887"/>
      <c r="D132" s="890"/>
      <c r="E132" s="353" t="s">
        <v>668</v>
      </c>
      <c r="F132" s="400"/>
      <c r="G132" s="891"/>
      <c r="H132" s="352" t="s">
        <v>119</v>
      </c>
      <c r="I132" s="352" t="s">
        <v>119</v>
      </c>
      <c r="J132" s="354" t="s">
        <v>513</v>
      </c>
      <c r="K132" s="500" t="s">
        <v>841</v>
      </c>
      <c r="L132" s="391">
        <v>1</v>
      </c>
      <c r="M132" s="452" t="s">
        <v>840</v>
      </c>
      <c r="N132" s="391">
        <v>1</v>
      </c>
      <c r="O132" s="929"/>
    </row>
    <row r="133" spans="1:15" ht="20.25" customHeight="1" x14ac:dyDescent="0.25">
      <c r="A133" s="442">
        <f t="shared" si="1"/>
        <v>127</v>
      </c>
      <c r="B133" s="857"/>
      <c r="C133" s="887"/>
      <c r="D133" s="890"/>
      <c r="E133" s="353" t="s">
        <v>669</v>
      </c>
      <c r="F133" s="372"/>
      <c r="G133" s="891"/>
      <c r="H133" s="352" t="s">
        <v>119</v>
      </c>
      <c r="I133" s="352" t="s">
        <v>119</v>
      </c>
      <c r="J133" s="354" t="s">
        <v>513</v>
      </c>
      <c r="K133" s="500" t="s">
        <v>841</v>
      </c>
      <c r="L133" s="391">
        <v>1</v>
      </c>
      <c r="M133" s="452" t="s">
        <v>840</v>
      </c>
      <c r="N133" s="391">
        <v>1</v>
      </c>
      <c r="O133" s="929"/>
    </row>
    <row r="134" spans="1:15" ht="20.25" customHeight="1" x14ac:dyDescent="0.25">
      <c r="A134" s="442">
        <f t="shared" si="1"/>
        <v>128</v>
      </c>
      <c r="B134" s="857"/>
      <c r="C134" s="887"/>
      <c r="D134" s="890"/>
      <c r="E134" s="353" t="s">
        <v>670</v>
      </c>
      <c r="F134" s="400"/>
      <c r="G134" s="891"/>
      <c r="H134" s="352" t="s">
        <v>119</v>
      </c>
      <c r="I134" s="352" t="s">
        <v>119</v>
      </c>
      <c r="J134" s="354" t="s">
        <v>513</v>
      </c>
      <c r="K134" s="500" t="s">
        <v>841</v>
      </c>
      <c r="L134" s="391">
        <v>1</v>
      </c>
      <c r="M134" s="452" t="s">
        <v>840</v>
      </c>
      <c r="N134" s="391">
        <v>1</v>
      </c>
      <c r="O134" s="929"/>
    </row>
    <row r="135" spans="1:15" ht="20.25" customHeight="1" x14ac:dyDescent="0.25">
      <c r="A135" s="442">
        <f t="shared" si="1"/>
        <v>129</v>
      </c>
      <c r="B135" s="857"/>
      <c r="C135" s="887"/>
      <c r="D135" s="890"/>
      <c r="E135" s="353" t="s">
        <v>671</v>
      </c>
      <c r="F135" s="400"/>
      <c r="G135" s="891"/>
      <c r="H135" s="352" t="s">
        <v>119</v>
      </c>
      <c r="I135" s="352" t="s">
        <v>119</v>
      </c>
      <c r="J135" s="354" t="s">
        <v>513</v>
      </c>
      <c r="K135" s="500" t="s">
        <v>841</v>
      </c>
      <c r="L135" s="391">
        <v>1</v>
      </c>
      <c r="M135" s="452" t="s">
        <v>840</v>
      </c>
      <c r="N135" s="391">
        <v>1</v>
      </c>
      <c r="O135" s="929"/>
    </row>
    <row r="136" spans="1:15" ht="20.25" customHeight="1" x14ac:dyDescent="0.25">
      <c r="A136" s="442">
        <f t="shared" si="1"/>
        <v>130</v>
      </c>
      <c r="B136" s="857"/>
      <c r="C136" s="887"/>
      <c r="D136" s="890"/>
      <c r="E136" s="353" t="s">
        <v>672</v>
      </c>
      <c r="F136" s="400"/>
      <c r="G136" s="891"/>
      <c r="H136" s="352" t="s">
        <v>119</v>
      </c>
      <c r="I136" s="352" t="s">
        <v>119</v>
      </c>
      <c r="J136" s="354" t="s">
        <v>513</v>
      </c>
      <c r="K136" s="500" t="s">
        <v>841</v>
      </c>
      <c r="L136" s="391">
        <v>1</v>
      </c>
      <c r="M136" s="452" t="s">
        <v>840</v>
      </c>
      <c r="N136" s="391">
        <v>1</v>
      </c>
      <c r="O136" s="929"/>
    </row>
    <row r="137" spans="1:15" ht="20.25" customHeight="1" x14ac:dyDescent="0.25">
      <c r="A137" s="442">
        <f t="shared" ref="A137:A161" si="2">1+A136</f>
        <v>131</v>
      </c>
      <c r="B137" s="857"/>
      <c r="C137" s="887"/>
      <c r="D137" s="890"/>
      <c r="E137" s="353" t="s">
        <v>673</v>
      </c>
      <c r="F137" s="400"/>
      <c r="G137" s="891"/>
      <c r="H137" s="352" t="s">
        <v>119</v>
      </c>
      <c r="I137" s="352" t="s">
        <v>119</v>
      </c>
      <c r="J137" s="354" t="s">
        <v>513</v>
      </c>
      <c r="K137" s="500" t="s">
        <v>841</v>
      </c>
      <c r="L137" s="391">
        <v>1</v>
      </c>
      <c r="M137" s="452" t="s">
        <v>840</v>
      </c>
      <c r="N137" s="391">
        <v>1</v>
      </c>
      <c r="O137" s="929"/>
    </row>
    <row r="138" spans="1:15" ht="20.25" customHeight="1" x14ac:dyDescent="0.25">
      <c r="A138" s="442">
        <f t="shared" si="2"/>
        <v>132</v>
      </c>
      <c r="B138" s="857"/>
      <c r="C138" s="887"/>
      <c r="D138" s="890"/>
      <c r="E138" s="353" t="s">
        <v>674</v>
      </c>
      <c r="F138" s="400"/>
      <c r="G138" s="891"/>
      <c r="H138" s="352" t="s">
        <v>119</v>
      </c>
      <c r="I138" s="352" t="s">
        <v>119</v>
      </c>
      <c r="J138" s="354" t="s">
        <v>513</v>
      </c>
      <c r="K138" s="500" t="s">
        <v>841</v>
      </c>
      <c r="L138" s="391">
        <v>1</v>
      </c>
      <c r="M138" s="452" t="s">
        <v>840</v>
      </c>
      <c r="N138" s="391">
        <v>1</v>
      </c>
      <c r="O138" s="930"/>
    </row>
    <row r="139" spans="1:15" ht="94.5" customHeight="1" x14ac:dyDescent="0.25">
      <c r="A139" s="442">
        <f t="shared" si="2"/>
        <v>133</v>
      </c>
      <c r="B139" s="857"/>
      <c r="C139" s="887"/>
      <c r="D139" s="890"/>
      <c r="E139" s="353" t="s">
        <v>675</v>
      </c>
      <c r="F139" s="400"/>
      <c r="G139" s="891"/>
      <c r="H139" s="352" t="s">
        <v>119</v>
      </c>
      <c r="I139" s="352" t="s">
        <v>119</v>
      </c>
      <c r="J139" s="354" t="s">
        <v>513</v>
      </c>
      <c r="K139" s="500" t="s">
        <v>841</v>
      </c>
      <c r="L139" s="391">
        <v>0.7</v>
      </c>
      <c r="M139" s="452" t="s">
        <v>909</v>
      </c>
      <c r="N139" s="391">
        <v>0.7</v>
      </c>
      <c r="O139" s="518" t="s">
        <v>968</v>
      </c>
    </row>
    <row r="140" spans="1:15" ht="54" customHeight="1" x14ac:dyDescent="0.25">
      <c r="A140" s="442">
        <f t="shared" si="2"/>
        <v>134</v>
      </c>
      <c r="B140" s="857"/>
      <c r="C140" s="887"/>
      <c r="D140" s="897" t="s">
        <v>514</v>
      </c>
      <c r="E140" s="353" t="s">
        <v>910</v>
      </c>
      <c r="F140" s="901" t="s">
        <v>343</v>
      </c>
      <c r="G140" s="895" t="s">
        <v>680</v>
      </c>
      <c r="H140" s="352" t="s">
        <v>119</v>
      </c>
      <c r="I140" s="352" t="s">
        <v>119</v>
      </c>
      <c r="J140" s="354" t="s">
        <v>171</v>
      </c>
      <c r="K140" s="499"/>
      <c r="L140" s="458"/>
      <c r="M140" s="499"/>
      <c r="N140" s="458"/>
      <c r="O140" s="526"/>
    </row>
    <row r="141" spans="1:15" ht="54" customHeight="1" x14ac:dyDescent="0.25">
      <c r="A141" s="442"/>
      <c r="B141" s="857"/>
      <c r="C141" s="887"/>
      <c r="D141" s="898"/>
      <c r="E141" s="353" t="s">
        <v>911</v>
      </c>
      <c r="F141" s="902"/>
      <c r="G141" s="896"/>
      <c r="H141" s="402" t="s">
        <v>119</v>
      </c>
      <c r="I141" s="402" t="s">
        <v>119</v>
      </c>
      <c r="J141" s="354" t="s">
        <v>171</v>
      </c>
      <c r="K141" s="500" t="s">
        <v>843</v>
      </c>
      <c r="L141" s="391">
        <v>0.7</v>
      </c>
      <c r="M141" s="452" t="s">
        <v>909</v>
      </c>
      <c r="N141" s="391">
        <v>0.7</v>
      </c>
      <c r="O141" s="519" t="s">
        <v>969</v>
      </c>
    </row>
    <row r="142" spans="1:15" ht="20.25" customHeight="1" x14ac:dyDescent="0.25">
      <c r="A142" s="442">
        <f>1+A140</f>
        <v>135</v>
      </c>
      <c r="B142" s="857"/>
      <c r="C142" s="887"/>
      <c r="D142" s="898"/>
      <c r="E142" s="353" t="s">
        <v>339</v>
      </c>
      <c r="F142" s="902"/>
      <c r="G142" s="896"/>
      <c r="H142" s="352" t="s">
        <v>119</v>
      </c>
      <c r="I142" s="352" t="s">
        <v>119</v>
      </c>
      <c r="J142" s="354" t="s">
        <v>171</v>
      </c>
      <c r="K142" s="500" t="s">
        <v>843</v>
      </c>
      <c r="L142" s="391">
        <v>1</v>
      </c>
      <c r="M142" s="452" t="s">
        <v>840</v>
      </c>
      <c r="N142" s="391">
        <v>1</v>
      </c>
      <c r="O142" s="931" t="s">
        <v>943</v>
      </c>
    </row>
    <row r="143" spans="1:15" ht="20.25" customHeight="1" x14ac:dyDescent="0.25">
      <c r="A143" s="442">
        <f t="shared" si="2"/>
        <v>136</v>
      </c>
      <c r="B143" s="857"/>
      <c r="C143" s="887"/>
      <c r="D143" s="898"/>
      <c r="E143" s="353" t="s">
        <v>334</v>
      </c>
      <c r="F143" s="902"/>
      <c r="G143" s="896"/>
      <c r="H143" s="352" t="s">
        <v>119</v>
      </c>
      <c r="I143" s="352" t="s">
        <v>119</v>
      </c>
      <c r="J143" s="354" t="s">
        <v>171</v>
      </c>
      <c r="K143" s="500" t="s">
        <v>843</v>
      </c>
      <c r="L143" s="391">
        <v>1</v>
      </c>
      <c r="M143" s="452" t="s">
        <v>840</v>
      </c>
      <c r="N143" s="391">
        <v>1</v>
      </c>
      <c r="O143" s="932"/>
    </row>
    <row r="144" spans="1:15" ht="20.25" customHeight="1" x14ac:dyDescent="0.25">
      <c r="A144" s="442">
        <f t="shared" si="2"/>
        <v>137</v>
      </c>
      <c r="B144" s="857"/>
      <c r="C144" s="887"/>
      <c r="D144" s="898"/>
      <c r="E144" s="428" t="s">
        <v>335</v>
      </c>
      <c r="F144" s="902"/>
      <c r="G144" s="896"/>
      <c r="H144" s="352" t="s">
        <v>119</v>
      </c>
      <c r="I144" s="352" t="s">
        <v>119</v>
      </c>
      <c r="J144" s="354" t="s">
        <v>171</v>
      </c>
      <c r="K144" s="500" t="s">
        <v>843</v>
      </c>
      <c r="L144" s="391">
        <v>1</v>
      </c>
      <c r="M144" s="452" t="s">
        <v>840</v>
      </c>
      <c r="N144" s="391">
        <v>1</v>
      </c>
      <c r="O144" s="932"/>
    </row>
    <row r="145" spans="1:15" ht="20.25" customHeight="1" x14ac:dyDescent="0.25">
      <c r="A145" s="442">
        <f t="shared" si="2"/>
        <v>138</v>
      </c>
      <c r="B145" s="857"/>
      <c r="C145" s="887"/>
      <c r="D145" s="898"/>
      <c r="E145" s="353" t="s">
        <v>369</v>
      </c>
      <c r="F145" s="902"/>
      <c r="G145" s="896"/>
      <c r="H145" s="352" t="s">
        <v>119</v>
      </c>
      <c r="I145" s="352" t="s">
        <v>119</v>
      </c>
      <c r="J145" s="354" t="s">
        <v>171</v>
      </c>
      <c r="K145" s="500" t="s">
        <v>843</v>
      </c>
      <c r="L145" s="391">
        <v>1</v>
      </c>
      <c r="M145" s="452" t="s">
        <v>840</v>
      </c>
      <c r="N145" s="391">
        <v>1</v>
      </c>
      <c r="O145" s="932"/>
    </row>
    <row r="146" spans="1:15" ht="20.25" customHeight="1" x14ac:dyDescent="0.25">
      <c r="A146" s="442">
        <f t="shared" si="2"/>
        <v>139</v>
      </c>
      <c r="B146" s="857"/>
      <c r="C146" s="887"/>
      <c r="D146" s="898"/>
      <c r="E146" s="353" t="s">
        <v>340</v>
      </c>
      <c r="F146" s="902"/>
      <c r="G146" s="896"/>
      <c r="H146" s="352" t="s">
        <v>119</v>
      </c>
      <c r="I146" s="352" t="s">
        <v>119</v>
      </c>
      <c r="J146" s="354" t="s">
        <v>171</v>
      </c>
      <c r="K146" s="500" t="s">
        <v>843</v>
      </c>
      <c r="L146" s="391">
        <v>1</v>
      </c>
      <c r="M146" s="452" t="s">
        <v>840</v>
      </c>
      <c r="N146" s="391">
        <v>1</v>
      </c>
      <c r="O146" s="932"/>
    </row>
    <row r="147" spans="1:15" ht="20.25" customHeight="1" x14ac:dyDescent="0.25">
      <c r="A147" s="442">
        <f t="shared" si="2"/>
        <v>140</v>
      </c>
      <c r="B147" s="857"/>
      <c r="C147" s="887"/>
      <c r="D147" s="898"/>
      <c r="E147" s="353" t="s">
        <v>344</v>
      </c>
      <c r="F147" s="902"/>
      <c r="G147" s="896"/>
      <c r="H147" s="352" t="s">
        <v>119</v>
      </c>
      <c r="I147" s="352" t="s">
        <v>119</v>
      </c>
      <c r="J147" s="354" t="s">
        <v>171</v>
      </c>
      <c r="K147" s="500" t="s">
        <v>843</v>
      </c>
      <c r="L147" s="391">
        <v>1</v>
      </c>
      <c r="M147" s="452" t="s">
        <v>840</v>
      </c>
      <c r="N147" s="391">
        <v>1</v>
      </c>
      <c r="O147" s="932"/>
    </row>
    <row r="148" spans="1:15" ht="20.25" customHeight="1" x14ac:dyDescent="0.25">
      <c r="A148" s="442">
        <f t="shared" si="2"/>
        <v>141</v>
      </c>
      <c r="B148" s="857"/>
      <c r="C148" s="887"/>
      <c r="D148" s="898"/>
      <c r="E148" s="353" t="s">
        <v>345</v>
      </c>
      <c r="F148" s="902"/>
      <c r="G148" s="896"/>
      <c r="H148" s="352" t="s">
        <v>119</v>
      </c>
      <c r="I148" s="352" t="s">
        <v>119</v>
      </c>
      <c r="J148" s="354" t="s">
        <v>171</v>
      </c>
      <c r="K148" s="500" t="s">
        <v>843</v>
      </c>
      <c r="L148" s="391">
        <v>1</v>
      </c>
      <c r="M148" s="452" t="s">
        <v>840</v>
      </c>
      <c r="N148" s="391">
        <v>1</v>
      </c>
      <c r="O148" s="932"/>
    </row>
    <row r="149" spans="1:15" ht="20.25" customHeight="1" x14ac:dyDescent="0.25">
      <c r="A149" s="442">
        <f t="shared" si="2"/>
        <v>142</v>
      </c>
      <c r="B149" s="857"/>
      <c r="C149" s="887"/>
      <c r="D149" s="898"/>
      <c r="E149" s="353" t="s">
        <v>346</v>
      </c>
      <c r="F149" s="902"/>
      <c r="G149" s="896"/>
      <c r="H149" s="352" t="s">
        <v>119</v>
      </c>
      <c r="I149" s="352" t="s">
        <v>119</v>
      </c>
      <c r="J149" s="354" t="s">
        <v>171</v>
      </c>
      <c r="K149" s="500" t="s">
        <v>843</v>
      </c>
      <c r="L149" s="391">
        <v>1</v>
      </c>
      <c r="M149" s="452" t="s">
        <v>840</v>
      </c>
      <c r="N149" s="391">
        <v>1</v>
      </c>
      <c r="O149" s="932"/>
    </row>
    <row r="150" spans="1:15" ht="20.25" customHeight="1" x14ac:dyDescent="0.25">
      <c r="A150" s="442">
        <f t="shared" si="2"/>
        <v>143</v>
      </c>
      <c r="B150" s="857"/>
      <c r="C150" s="887"/>
      <c r="D150" s="899"/>
      <c r="E150" s="353" t="s">
        <v>683</v>
      </c>
      <c r="F150" s="903"/>
      <c r="G150" s="900"/>
      <c r="H150" s="402" t="s">
        <v>119</v>
      </c>
      <c r="I150" s="402" t="s">
        <v>119</v>
      </c>
      <c r="J150" s="354" t="s">
        <v>171</v>
      </c>
      <c r="K150" s="500" t="s">
        <v>843</v>
      </c>
      <c r="L150" s="391">
        <v>1</v>
      </c>
      <c r="M150" s="452" t="s">
        <v>840</v>
      </c>
      <c r="N150" s="391">
        <v>1</v>
      </c>
      <c r="O150" s="933"/>
    </row>
    <row r="151" spans="1:15" ht="172.5" customHeight="1" x14ac:dyDescent="0.25">
      <c r="A151" s="442">
        <f t="shared" si="2"/>
        <v>144</v>
      </c>
      <c r="B151" s="857"/>
      <c r="C151" s="887"/>
      <c r="D151" s="407" t="s">
        <v>515</v>
      </c>
      <c r="E151" s="353" t="s">
        <v>547</v>
      </c>
      <c r="F151" s="400" t="s">
        <v>349</v>
      </c>
      <c r="G151" s="538" t="s">
        <v>681</v>
      </c>
      <c r="H151" s="352" t="s">
        <v>119</v>
      </c>
      <c r="I151" s="352" t="s">
        <v>119</v>
      </c>
      <c r="J151" s="354" t="s">
        <v>368</v>
      </c>
      <c r="K151" s="500" t="s">
        <v>844</v>
      </c>
      <c r="L151" s="391">
        <v>0.7</v>
      </c>
      <c r="M151" s="452" t="s">
        <v>845</v>
      </c>
      <c r="N151" s="391">
        <v>0.7</v>
      </c>
      <c r="O151" s="518" t="s">
        <v>970</v>
      </c>
    </row>
    <row r="152" spans="1:15" ht="167.25" customHeight="1" x14ac:dyDescent="0.25">
      <c r="A152" s="442">
        <f t="shared" si="2"/>
        <v>145</v>
      </c>
      <c r="B152" s="857"/>
      <c r="C152" s="887"/>
      <c r="D152" s="407" t="s">
        <v>516</v>
      </c>
      <c r="E152" s="353" t="s">
        <v>548</v>
      </c>
      <c r="F152" s="402" t="s">
        <v>517</v>
      </c>
      <c r="G152" s="538" t="s">
        <v>682</v>
      </c>
      <c r="H152" s="352" t="s">
        <v>119</v>
      </c>
      <c r="I152" s="352" t="s">
        <v>119</v>
      </c>
      <c r="J152" s="354" t="s">
        <v>368</v>
      </c>
      <c r="K152" s="500" t="s">
        <v>846</v>
      </c>
      <c r="L152" s="391">
        <v>0.7</v>
      </c>
      <c r="M152" s="452" t="s">
        <v>847</v>
      </c>
      <c r="N152" s="391">
        <v>0.7</v>
      </c>
      <c r="O152" s="513" t="s">
        <v>950</v>
      </c>
    </row>
    <row r="153" spans="1:15" ht="208.5" customHeight="1" x14ac:dyDescent="0.25">
      <c r="A153" s="442">
        <f t="shared" si="2"/>
        <v>146</v>
      </c>
      <c r="B153" s="857"/>
      <c r="C153" s="887"/>
      <c r="D153" s="890" t="s">
        <v>518</v>
      </c>
      <c r="E153" s="353" t="s">
        <v>688</v>
      </c>
      <c r="F153" s="353"/>
      <c r="G153" s="891" t="s">
        <v>399</v>
      </c>
      <c r="H153" s="352" t="s">
        <v>119</v>
      </c>
      <c r="I153" s="352" t="s">
        <v>119</v>
      </c>
      <c r="J153" s="354" t="s">
        <v>720</v>
      </c>
      <c r="K153" s="500" t="s">
        <v>848</v>
      </c>
      <c r="L153" s="391">
        <v>0.7</v>
      </c>
      <c r="M153" s="452" t="s">
        <v>913</v>
      </c>
      <c r="N153" s="391">
        <v>0.7</v>
      </c>
      <c r="O153" s="513" t="s">
        <v>944</v>
      </c>
    </row>
    <row r="154" spans="1:15" ht="72" customHeight="1" x14ac:dyDescent="0.25">
      <c r="A154" s="442">
        <f t="shared" si="2"/>
        <v>147</v>
      </c>
      <c r="B154" s="857"/>
      <c r="C154" s="887"/>
      <c r="D154" s="890"/>
      <c r="E154" s="353" t="s">
        <v>689</v>
      </c>
      <c r="F154" s="353"/>
      <c r="G154" s="891"/>
      <c r="H154" s="352" t="s">
        <v>119</v>
      </c>
      <c r="I154" s="352" t="s">
        <v>119</v>
      </c>
      <c r="J154" s="354" t="s">
        <v>720</v>
      </c>
      <c r="K154" s="500" t="s">
        <v>848</v>
      </c>
      <c r="L154" s="391">
        <v>1</v>
      </c>
      <c r="M154" s="452" t="s">
        <v>840</v>
      </c>
      <c r="N154" s="473">
        <v>1</v>
      </c>
      <c r="O154" s="513" t="s">
        <v>945</v>
      </c>
    </row>
    <row r="155" spans="1:15" ht="69" customHeight="1" x14ac:dyDescent="0.25">
      <c r="A155" s="442">
        <f t="shared" si="2"/>
        <v>148</v>
      </c>
      <c r="B155" s="857"/>
      <c r="C155" s="887"/>
      <c r="D155" s="407" t="s">
        <v>519</v>
      </c>
      <c r="E155" s="353" t="s">
        <v>549</v>
      </c>
      <c r="F155" s="353"/>
      <c r="G155" s="538" t="s">
        <v>684</v>
      </c>
      <c r="H155" s="398" t="s">
        <v>119</v>
      </c>
      <c r="I155" s="398" t="s">
        <v>119</v>
      </c>
      <c r="J155" s="354" t="s">
        <v>368</v>
      </c>
      <c r="K155" s="500" t="s">
        <v>849</v>
      </c>
      <c r="L155" s="391">
        <v>1</v>
      </c>
      <c r="M155" s="452" t="s">
        <v>914</v>
      </c>
      <c r="N155" s="391">
        <v>1</v>
      </c>
      <c r="O155" s="513" t="s">
        <v>945</v>
      </c>
    </row>
    <row r="156" spans="1:15" ht="71.25" customHeight="1" x14ac:dyDescent="0.25">
      <c r="A156" s="442">
        <f t="shared" si="2"/>
        <v>149</v>
      </c>
      <c r="B156" s="857"/>
      <c r="C156" s="401" t="s">
        <v>520</v>
      </c>
      <c r="D156" s="356" t="s">
        <v>380</v>
      </c>
      <c r="E156" s="353" t="s">
        <v>717</v>
      </c>
      <c r="F156" s="353"/>
      <c r="G156" s="538" t="s">
        <v>685</v>
      </c>
      <c r="H156" s="352" t="s">
        <v>119</v>
      </c>
      <c r="I156" s="352" t="s">
        <v>119</v>
      </c>
      <c r="J156" s="354" t="s">
        <v>521</v>
      </c>
      <c r="K156" s="500" t="s">
        <v>850</v>
      </c>
      <c r="L156" s="391">
        <v>0.7</v>
      </c>
      <c r="M156" s="452" t="s">
        <v>915</v>
      </c>
      <c r="N156" s="391">
        <v>0.7</v>
      </c>
      <c r="O156" s="513" t="s">
        <v>965</v>
      </c>
    </row>
    <row r="157" spans="1:15" ht="120" x14ac:dyDescent="0.25">
      <c r="A157" s="442">
        <f t="shared" si="2"/>
        <v>150</v>
      </c>
      <c r="B157" s="879" t="s">
        <v>522</v>
      </c>
      <c r="C157" s="373" t="s">
        <v>523</v>
      </c>
      <c r="D157" s="447" t="s">
        <v>380</v>
      </c>
      <c r="E157" s="363" t="s">
        <v>686</v>
      </c>
      <c r="F157" s="363"/>
      <c r="G157" s="865" t="s">
        <v>716</v>
      </c>
      <c r="H157" s="350"/>
      <c r="I157" s="350" t="s">
        <v>119</v>
      </c>
      <c r="J157" s="888" t="s">
        <v>420</v>
      </c>
      <c r="K157" s="500" t="s">
        <v>851</v>
      </c>
      <c r="L157" s="391">
        <v>0.7</v>
      </c>
      <c r="M157" s="452" t="s">
        <v>916</v>
      </c>
      <c r="N157" s="391">
        <v>0.7</v>
      </c>
      <c r="O157" s="513" t="s">
        <v>965</v>
      </c>
    </row>
    <row r="158" spans="1:15" ht="86.25" customHeight="1" x14ac:dyDescent="0.25">
      <c r="A158" s="442">
        <f t="shared" si="2"/>
        <v>151</v>
      </c>
      <c r="B158" s="879"/>
      <c r="C158" s="373" t="s">
        <v>524</v>
      </c>
      <c r="D158" s="447" t="s">
        <v>380</v>
      </c>
      <c r="E158" s="432" t="s">
        <v>687</v>
      </c>
      <c r="F158" s="368"/>
      <c r="G158" s="866"/>
      <c r="H158" s="364"/>
      <c r="I158" s="364"/>
      <c r="J158" s="889"/>
      <c r="K158" s="500" t="s">
        <v>852</v>
      </c>
      <c r="L158" s="391">
        <v>0.7</v>
      </c>
      <c r="M158" s="452" t="s">
        <v>917</v>
      </c>
      <c r="N158" s="391">
        <v>0.7</v>
      </c>
      <c r="O158" s="513" t="s">
        <v>966</v>
      </c>
    </row>
    <row r="159" spans="1:15" ht="226.5" customHeight="1" x14ac:dyDescent="0.25">
      <c r="A159" s="442">
        <f t="shared" si="2"/>
        <v>152</v>
      </c>
      <c r="B159" s="436" t="s">
        <v>525</v>
      </c>
      <c r="C159" s="374"/>
      <c r="D159" s="437" t="s">
        <v>380</v>
      </c>
      <c r="E159" s="426" t="s">
        <v>918</v>
      </c>
      <c r="F159" s="360"/>
      <c r="G159" s="429" t="s">
        <v>715</v>
      </c>
      <c r="H159" s="358"/>
      <c r="I159" s="358"/>
      <c r="J159" s="361" t="s">
        <v>729</v>
      </c>
      <c r="K159" s="452" t="s">
        <v>853</v>
      </c>
      <c r="L159" s="391">
        <v>1</v>
      </c>
      <c r="M159" s="452" t="s">
        <v>919</v>
      </c>
      <c r="N159" s="391">
        <v>1</v>
      </c>
      <c r="O159" s="512" t="s">
        <v>931</v>
      </c>
    </row>
    <row r="160" spans="1:15" ht="60" x14ac:dyDescent="0.25">
      <c r="A160" s="442">
        <f t="shared" si="2"/>
        <v>153</v>
      </c>
      <c r="B160" s="879" t="s">
        <v>526</v>
      </c>
      <c r="C160" s="367" t="s">
        <v>527</v>
      </c>
      <c r="D160" s="447" t="s">
        <v>380</v>
      </c>
      <c r="E160" s="366" t="s">
        <v>528</v>
      </c>
      <c r="F160" s="368"/>
      <c r="G160" s="369" t="s">
        <v>718</v>
      </c>
      <c r="H160" s="364"/>
      <c r="I160" s="364"/>
      <c r="J160" s="370" t="s">
        <v>529</v>
      </c>
      <c r="K160" s="500" t="s">
        <v>854</v>
      </c>
      <c r="L160" s="391">
        <v>1</v>
      </c>
      <c r="M160" s="452" t="s">
        <v>856</v>
      </c>
      <c r="N160" s="391">
        <v>1</v>
      </c>
      <c r="O160" s="512" t="s">
        <v>931</v>
      </c>
    </row>
    <row r="161" spans="1:15" ht="168.75" x14ac:dyDescent="0.25">
      <c r="A161" s="442">
        <f t="shared" si="2"/>
        <v>154</v>
      </c>
      <c r="B161" s="880"/>
      <c r="C161" s="367" t="s">
        <v>530</v>
      </c>
      <c r="D161" s="447" t="s">
        <v>380</v>
      </c>
      <c r="E161" s="432" t="s">
        <v>531</v>
      </c>
      <c r="F161" s="368"/>
      <c r="G161" s="369" t="s">
        <v>719</v>
      </c>
      <c r="H161" s="364"/>
      <c r="I161" s="364"/>
      <c r="J161" s="370" t="s">
        <v>529</v>
      </c>
      <c r="K161" s="500" t="s">
        <v>855</v>
      </c>
      <c r="L161" s="391">
        <v>1</v>
      </c>
      <c r="M161" s="452" t="s">
        <v>857</v>
      </c>
      <c r="N161" s="391">
        <v>1</v>
      </c>
      <c r="O161" s="512" t="s">
        <v>931</v>
      </c>
    </row>
    <row r="162" spans="1:15" ht="15.75" customHeight="1" x14ac:dyDescent="0.3">
      <c r="F162" s="378"/>
    </row>
    <row r="163" spans="1:15" ht="15.75" customHeight="1" x14ac:dyDescent="0.3">
      <c r="F163" s="378"/>
    </row>
    <row r="164" spans="1:15" ht="15.75" customHeight="1" x14ac:dyDescent="0.3">
      <c r="F164" s="378"/>
    </row>
    <row r="165" spans="1:15" ht="15.75" customHeight="1" x14ac:dyDescent="0.3">
      <c r="F165" s="378"/>
    </row>
    <row r="166" spans="1:15" ht="15.75" customHeight="1" x14ac:dyDescent="0.3"/>
    <row r="167" spans="1:15" ht="15.75" customHeight="1" x14ac:dyDescent="0.3">
      <c r="M167" s="539">
        <v>145</v>
      </c>
      <c r="N167" s="540"/>
    </row>
    <row r="168" spans="1:15" ht="15.75" customHeight="1" x14ac:dyDescent="0.3">
      <c r="M168" s="539">
        <f>COUNTIF(L7:L161,"100%")</f>
        <v>128</v>
      </c>
      <c r="N168" s="541">
        <f>M168/M167</f>
        <v>0.88275862068965516</v>
      </c>
    </row>
    <row r="169" spans="1:15" ht="15.75" customHeight="1" x14ac:dyDescent="0.3">
      <c r="M169" s="539">
        <f>COUNTIF(L7:L161,"70%")</f>
        <v>15</v>
      </c>
      <c r="N169" s="540"/>
    </row>
    <row r="170" spans="1:15" ht="15.75" customHeight="1" x14ac:dyDescent="0.3">
      <c r="M170" s="539">
        <f>COUNTIF(L7:L161,"0%")</f>
        <v>2</v>
      </c>
      <c r="N170" s="540"/>
    </row>
    <row r="171" spans="1:15" ht="15.75" customHeight="1" x14ac:dyDescent="0.3">
      <c r="M171" s="539">
        <f>COUNTIF(L7:L161,"")</f>
        <v>10</v>
      </c>
      <c r="N171" s="540"/>
    </row>
    <row r="172" spans="1:15" ht="15.75" customHeight="1" x14ac:dyDescent="0.3">
      <c r="M172" s="539"/>
      <c r="N172" s="540"/>
    </row>
    <row r="173" spans="1:15" ht="15.75" customHeight="1" x14ac:dyDescent="0.3">
      <c r="M173" s="539"/>
      <c r="N173" s="540"/>
    </row>
    <row r="174" spans="1:15" ht="15.75" customHeight="1" x14ac:dyDescent="0.3"/>
    <row r="175" spans="1:15" ht="15.75" customHeight="1" x14ac:dyDescent="0.3"/>
    <row r="176" spans="1:15"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sheetData>
  <autoFilter ref="A6:O161" xr:uid="{1306E839-9305-44E3-934A-04E4EA6643A1}"/>
  <mergeCells count="85">
    <mergeCell ref="O128:O138"/>
    <mergeCell ref="O142:O150"/>
    <mergeCell ref="G29:G31"/>
    <mergeCell ref="F32:F45"/>
    <mergeCell ref="G48:G49"/>
    <mergeCell ref="G71:G73"/>
    <mergeCell ref="F63:F69"/>
    <mergeCell ref="C25:C27"/>
    <mergeCell ref="A4:J4"/>
    <mergeCell ref="A5:D5"/>
    <mergeCell ref="D25:D27"/>
    <mergeCell ref="C32:C45"/>
    <mergeCell ref="D32:D45"/>
    <mergeCell ref="D29:D31"/>
    <mergeCell ref="K4:M4"/>
    <mergeCell ref="N4:O4"/>
    <mergeCell ref="G5:I5"/>
    <mergeCell ref="J5:J6"/>
    <mergeCell ref="K5:K6"/>
    <mergeCell ref="L5:L6"/>
    <mergeCell ref="M5:M6"/>
    <mergeCell ref="N5:N6"/>
    <mergeCell ref="O5:O6"/>
    <mergeCell ref="C75:C76"/>
    <mergeCell ref="C77:C79"/>
    <mergeCell ref="D63:D69"/>
    <mergeCell ref="G58:G59"/>
    <mergeCell ref="B61:B79"/>
    <mergeCell ref="C61:C74"/>
    <mergeCell ref="C58:C59"/>
    <mergeCell ref="D58:D59"/>
    <mergeCell ref="B23:B60"/>
    <mergeCell ref="C23:C24"/>
    <mergeCell ref="D23:D24"/>
    <mergeCell ref="G32:G45"/>
    <mergeCell ref="C48:C49"/>
    <mergeCell ref="D48:D49"/>
    <mergeCell ref="G25:G27"/>
    <mergeCell ref="C29:C31"/>
    <mergeCell ref="J157:J158"/>
    <mergeCell ref="D153:D154"/>
    <mergeCell ref="G153:G154"/>
    <mergeCell ref="G157:G158"/>
    <mergeCell ref="F88:F96"/>
    <mergeCell ref="G88:G96"/>
    <mergeCell ref="G111:G116"/>
    <mergeCell ref="D118:D125"/>
    <mergeCell ref="G118:G125"/>
    <mergeCell ref="D140:D150"/>
    <mergeCell ref="G140:G150"/>
    <mergeCell ref="D126:D139"/>
    <mergeCell ref="G126:G139"/>
    <mergeCell ref="F140:F150"/>
    <mergeCell ref="B160:B161"/>
    <mergeCell ref="B157:B158"/>
    <mergeCell ref="B109:B110"/>
    <mergeCell ref="D88:D96"/>
    <mergeCell ref="B85:B108"/>
    <mergeCell ref="C85:C86"/>
    <mergeCell ref="D85:D86"/>
    <mergeCell ref="C88:C96"/>
    <mergeCell ref="C101:C105"/>
    <mergeCell ref="D101:D105"/>
    <mergeCell ref="C97:C98"/>
    <mergeCell ref="B111:B116"/>
    <mergeCell ref="C111:C116"/>
    <mergeCell ref="D111:D116"/>
    <mergeCell ref="B117:B156"/>
    <mergeCell ref="C117:C155"/>
    <mergeCell ref="B80:B84"/>
    <mergeCell ref="D71:D73"/>
    <mergeCell ref="B7:B22"/>
    <mergeCell ref="G101:G105"/>
    <mergeCell ref="C8:C12"/>
    <mergeCell ref="C13:C15"/>
    <mergeCell ref="C16:C22"/>
    <mergeCell ref="D18:D20"/>
    <mergeCell ref="G97:G98"/>
    <mergeCell ref="F97:F98"/>
    <mergeCell ref="F85:F86"/>
    <mergeCell ref="G51:G55"/>
    <mergeCell ref="C51:C55"/>
    <mergeCell ref="D51:D55"/>
    <mergeCell ref="G85:G86"/>
    <mergeCell ref="G63:G69"/>
  </mergeCells>
  <phoneticPr fontId="52" type="noConversion"/>
  <conditionalFormatting sqref="L7 L101 N7:N21 N94 N104 N139 L9:L10 L44 L46:L50 L56:L62 L70:L71 L74:L87 L89:L99 L105:L110 L127:L139 L142:L161 L33 N33:N50 N52:N62 N65:N69 L112:L117 L13:L31 N23:N31 N74 N82 N85:N86 N125 N141:N151 N155:N156">
    <cfRule type="containsBlanks" dxfId="315" priority="375">
      <formula>LEN(TRIM(L7))=0</formula>
    </cfRule>
  </conditionalFormatting>
  <conditionalFormatting sqref="L8">
    <cfRule type="containsBlanks" dxfId="314" priority="371">
      <formula>LEN(TRIM(L8))=0</formula>
    </cfRule>
  </conditionalFormatting>
  <conditionalFormatting sqref="L11">
    <cfRule type="containsBlanks" dxfId="313" priority="367">
      <formula>LEN(TRIM(L11))=0</formula>
    </cfRule>
  </conditionalFormatting>
  <conditionalFormatting sqref="L12">
    <cfRule type="containsBlanks" dxfId="312" priority="363">
      <formula>LEN(TRIM(L12))=0</formula>
    </cfRule>
  </conditionalFormatting>
  <conditionalFormatting sqref="L34">
    <cfRule type="containsBlanks" dxfId="311" priority="359">
      <formula>LEN(TRIM(L34))=0</formula>
    </cfRule>
  </conditionalFormatting>
  <conditionalFormatting sqref="L45">
    <cfRule type="containsBlanks" dxfId="310" priority="319">
      <formula>LEN(TRIM(L45))=0</formula>
    </cfRule>
  </conditionalFormatting>
  <conditionalFormatting sqref="L53">
    <cfRule type="containsBlanks" dxfId="309" priority="311">
      <formula>LEN(TRIM(L53))=0</formula>
    </cfRule>
  </conditionalFormatting>
  <conditionalFormatting sqref="L52">
    <cfRule type="containsBlanks" dxfId="308" priority="315">
      <formula>LEN(TRIM(L52))=0</formula>
    </cfRule>
  </conditionalFormatting>
  <conditionalFormatting sqref="L54">
    <cfRule type="containsBlanks" dxfId="307" priority="307">
      <formula>LEN(TRIM(L54))=0</formula>
    </cfRule>
  </conditionalFormatting>
  <conditionalFormatting sqref="L55">
    <cfRule type="containsBlanks" dxfId="306" priority="303">
      <formula>LEN(TRIM(L55))=0</formula>
    </cfRule>
  </conditionalFormatting>
  <conditionalFormatting sqref="L65">
    <cfRule type="containsBlanks" dxfId="305" priority="295">
      <formula>LEN(TRIM(L65))=0</formula>
    </cfRule>
  </conditionalFormatting>
  <conditionalFormatting sqref="L66">
    <cfRule type="containsBlanks" dxfId="304" priority="291">
      <formula>LEN(TRIM(L66))=0</formula>
    </cfRule>
  </conditionalFormatting>
  <conditionalFormatting sqref="L67">
    <cfRule type="containsBlanks" dxfId="303" priority="287">
      <formula>LEN(TRIM(L67))=0</formula>
    </cfRule>
  </conditionalFormatting>
  <conditionalFormatting sqref="L68">
    <cfRule type="containsBlanks" dxfId="302" priority="283">
      <formula>LEN(TRIM(L68))=0</formula>
    </cfRule>
  </conditionalFormatting>
  <conditionalFormatting sqref="L69">
    <cfRule type="containsBlanks" dxfId="301" priority="279">
      <formula>LEN(TRIM(L69))=0</formula>
    </cfRule>
  </conditionalFormatting>
  <conditionalFormatting sqref="L72">
    <cfRule type="containsBlanks" dxfId="300" priority="275">
      <formula>LEN(TRIM(L72))=0</formula>
    </cfRule>
  </conditionalFormatting>
  <conditionalFormatting sqref="L73">
    <cfRule type="containsBlanks" dxfId="299" priority="271">
      <formula>LEN(TRIM(L73))=0</formula>
    </cfRule>
  </conditionalFormatting>
  <conditionalFormatting sqref="L102">
    <cfRule type="containsBlanks" dxfId="298" priority="267">
      <formula>LEN(TRIM(L102))=0</formula>
    </cfRule>
  </conditionalFormatting>
  <conditionalFormatting sqref="L103">
    <cfRule type="containsBlanks" dxfId="297" priority="263">
      <formula>LEN(TRIM(L103))=0</formula>
    </cfRule>
  </conditionalFormatting>
  <conditionalFormatting sqref="L104">
    <cfRule type="containsBlanks" dxfId="296" priority="259">
      <formula>LEN(TRIM(L104))=0</formula>
    </cfRule>
  </conditionalFormatting>
  <conditionalFormatting sqref="L120">
    <cfRule type="containsBlanks" dxfId="295" priority="255">
      <formula>LEN(TRIM(L120))=0</formula>
    </cfRule>
  </conditionalFormatting>
  <conditionalFormatting sqref="L121">
    <cfRule type="containsBlanks" dxfId="294" priority="251">
      <formula>LEN(TRIM(L121))=0</formula>
    </cfRule>
  </conditionalFormatting>
  <conditionalFormatting sqref="L122">
    <cfRule type="containsBlanks" dxfId="293" priority="247">
      <formula>LEN(TRIM(L122))=0</formula>
    </cfRule>
  </conditionalFormatting>
  <conditionalFormatting sqref="L123">
    <cfRule type="containsBlanks" dxfId="292" priority="243">
      <formula>LEN(TRIM(L123))=0</formula>
    </cfRule>
  </conditionalFormatting>
  <conditionalFormatting sqref="L124">
    <cfRule type="containsBlanks" dxfId="291" priority="239">
      <formula>LEN(TRIM(L124))=0</formula>
    </cfRule>
  </conditionalFormatting>
  <conditionalFormatting sqref="L125">
    <cfRule type="containsBlanks" dxfId="290" priority="235">
      <formula>LEN(TRIM(L125))=0</formula>
    </cfRule>
  </conditionalFormatting>
  <conditionalFormatting sqref="L35">
    <cfRule type="containsBlanks" dxfId="289" priority="231">
      <formula>LEN(TRIM(L35))=0</formula>
    </cfRule>
  </conditionalFormatting>
  <conditionalFormatting sqref="L36">
    <cfRule type="containsBlanks" dxfId="288" priority="227">
      <formula>LEN(TRIM(L36))=0</formula>
    </cfRule>
  </conditionalFormatting>
  <conditionalFormatting sqref="L37">
    <cfRule type="containsBlanks" dxfId="287" priority="223">
      <formula>LEN(TRIM(L37))=0</formula>
    </cfRule>
  </conditionalFormatting>
  <conditionalFormatting sqref="L38">
    <cfRule type="containsBlanks" dxfId="286" priority="219">
      <formula>LEN(TRIM(L38))=0</formula>
    </cfRule>
  </conditionalFormatting>
  <conditionalFormatting sqref="L39">
    <cfRule type="containsBlanks" dxfId="285" priority="215">
      <formula>LEN(TRIM(L39))=0</formula>
    </cfRule>
  </conditionalFormatting>
  <conditionalFormatting sqref="L40">
    <cfRule type="containsBlanks" dxfId="284" priority="211">
      <formula>LEN(TRIM(L40))=0</formula>
    </cfRule>
  </conditionalFormatting>
  <conditionalFormatting sqref="L41">
    <cfRule type="containsBlanks" dxfId="283" priority="207">
      <formula>LEN(TRIM(L41))=0</formula>
    </cfRule>
  </conditionalFormatting>
  <conditionalFormatting sqref="L42">
    <cfRule type="containsBlanks" dxfId="282" priority="203">
      <formula>LEN(TRIM(L42))=0</formula>
    </cfRule>
  </conditionalFormatting>
  <conditionalFormatting sqref="L43">
    <cfRule type="containsBlanks" dxfId="281" priority="199">
      <formula>LEN(TRIM(L43))=0</formula>
    </cfRule>
  </conditionalFormatting>
  <conditionalFormatting sqref="L141">
    <cfRule type="containsBlanks" dxfId="280" priority="191">
      <formula>LEN(TRIM(L141))=0</formula>
    </cfRule>
  </conditionalFormatting>
  <conditionalFormatting sqref="L119">
    <cfRule type="containsBlanks" dxfId="279" priority="187">
      <formula>LEN(TRIM(L119))=0</formula>
    </cfRule>
  </conditionalFormatting>
  <conditionalFormatting sqref="N22">
    <cfRule type="containsBlanks" dxfId="278" priority="183">
      <formula>LEN(TRIM(N22))=0</formula>
    </cfRule>
  </conditionalFormatting>
  <conditionalFormatting sqref="N70">
    <cfRule type="containsBlanks" dxfId="277" priority="179">
      <formula>LEN(TRIM(N70))=0</formula>
    </cfRule>
  </conditionalFormatting>
  <conditionalFormatting sqref="N71:N73">
    <cfRule type="containsBlanks" dxfId="276" priority="175">
      <formula>LEN(TRIM(N71))=0</formula>
    </cfRule>
  </conditionalFormatting>
  <conditionalFormatting sqref="N75:N76">
    <cfRule type="containsBlanks" dxfId="275" priority="171">
      <formula>LEN(TRIM(N75))=0</formula>
    </cfRule>
  </conditionalFormatting>
  <conditionalFormatting sqref="N77:N79">
    <cfRule type="containsBlanks" dxfId="274" priority="167">
      <formula>LEN(TRIM(N77))=0</formula>
    </cfRule>
  </conditionalFormatting>
  <conditionalFormatting sqref="N80">
    <cfRule type="containsBlanks" dxfId="273" priority="163">
      <formula>LEN(TRIM(N80))=0</formula>
    </cfRule>
  </conditionalFormatting>
  <conditionalFormatting sqref="N81">
    <cfRule type="containsBlanks" dxfId="272" priority="159">
      <formula>LEN(TRIM(N81))=0</formula>
    </cfRule>
  </conditionalFormatting>
  <conditionalFormatting sqref="N83">
    <cfRule type="containsBlanks" dxfId="271" priority="155">
      <formula>LEN(TRIM(N83))=0</formula>
    </cfRule>
  </conditionalFormatting>
  <conditionalFormatting sqref="N84">
    <cfRule type="containsBlanks" dxfId="270" priority="151">
      <formula>LEN(TRIM(N84))=0</formula>
    </cfRule>
  </conditionalFormatting>
  <conditionalFormatting sqref="N87">
    <cfRule type="containsBlanks" dxfId="269" priority="147">
      <formula>LEN(TRIM(N87))=0</formula>
    </cfRule>
  </conditionalFormatting>
  <conditionalFormatting sqref="N89:N93">
    <cfRule type="containsBlanks" dxfId="268" priority="143">
      <formula>LEN(TRIM(N89))=0</formula>
    </cfRule>
  </conditionalFormatting>
  <conditionalFormatting sqref="N95:N96">
    <cfRule type="containsBlanks" dxfId="267" priority="139">
      <formula>LEN(TRIM(N95))=0</formula>
    </cfRule>
  </conditionalFormatting>
  <conditionalFormatting sqref="N97">
    <cfRule type="containsBlanks" dxfId="266" priority="135">
      <formula>LEN(TRIM(N97))=0</formula>
    </cfRule>
  </conditionalFormatting>
  <conditionalFormatting sqref="N98">
    <cfRule type="containsBlanks" dxfId="265" priority="131">
      <formula>LEN(TRIM(N98))=0</formula>
    </cfRule>
  </conditionalFormatting>
  <conditionalFormatting sqref="N99">
    <cfRule type="containsBlanks" dxfId="264" priority="127">
      <formula>LEN(TRIM(N99))=0</formula>
    </cfRule>
  </conditionalFormatting>
  <conditionalFormatting sqref="N101">
    <cfRule type="containsBlanks" dxfId="263" priority="123">
      <formula>LEN(TRIM(N101))=0</formula>
    </cfRule>
  </conditionalFormatting>
  <conditionalFormatting sqref="N102">
    <cfRule type="containsBlanks" dxfId="262" priority="119">
      <formula>LEN(TRIM(N102))=0</formula>
    </cfRule>
  </conditionalFormatting>
  <conditionalFormatting sqref="N103">
    <cfRule type="containsBlanks" dxfId="261" priority="115">
      <formula>LEN(TRIM(N103))=0</formula>
    </cfRule>
  </conditionalFormatting>
  <conditionalFormatting sqref="N105">
    <cfRule type="containsBlanks" dxfId="260" priority="111">
      <formula>LEN(TRIM(N105))=0</formula>
    </cfRule>
  </conditionalFormatting>
  <conditionalFormatting sqref="N106">
    <cfRule type="containsBlanks" dxfId="259" priority="107">
      <formula>LEN(TRIM(N106))=0</formula>
    </cfRule>
  </conditionalFormatting>
  <conditionalFormatting sqref="N107">
    <cfRule type="containsBlanks" dxfId="258" priority="103">
      <formula>LEN(TRIM(N107))=0</formula>
    </cfRule>
  </conditionalFormatting>
  <conditionalFormatting sqref="N108">
    <cfRule type="containsBlanks" dxfId="257" priority="99">
      <formula>LEN(TRIM(N108))=0</formula>
    </cfRule>
  </conditionalFormatting>
  <conditionalFormatting sqref="N109">
    <cfRule type="containsBlanks" dxfId="256" priority="95">
      <formula>LEN(TRIM(N109))=0</formula>
    </cfRule>
  </conditionalFormatting>
  <conditionalFormatting sqref="N110">
    <cfRule type="containsBlanks" dxfId="255" priority="91">
      <formula>LEN(TRIM(N110))=0</formula>
    </cfRule>
  </conditionalFormatting>
  <conditionalFormatting sqref="N112:N116">
    <cfRule type="containsBlanks" dxfId="254" priority="87">
      <formula>LEN(TRIM(N112))=0</formula>
    </cfRule>
  </conditionalFormatting>
  <conditionalFormatting sqref="N117">
    <cfRule type="containsBlanks" dxfId="253" priority="83">
      <formula>LEN(TRIM(N117))=0</formula>
    </cfRule>
  </conditionalFormatting>
  <conditionalFormatting sqref="N160">
    <cfRule type="containsBlanks" dxfId="252" priority="73">
      <formula>LEN(TRIM(N160))=0</formula>
    </cfRule>
  </conditionalFormatting>
  <conditionalFormatting sqref="N161">
    <cfRule type="containsBlanks" dxfId="251" priority="69">
      <formula>LEN(TRIM(N161))=0</formula>
    </cfRule>
  </conditionalFormatting>
  <conditionalFormatting sqref="N119">
    <cfRule type="containsBlanks" dxfId="250" priority="62">
      <formula>LEN(TRIM(N119))=0</formula>
    </cfRule>
  </conditionalFormatting>
  <conditionalFormatting sqref="N120">
    <cfRule type="containsBlanks" dxfId="249" priority="58">
      <formula>LEN(TRIM(N120))=0</formula>
    </cfRule>
  </conditionalFormatting>
  <conditionalFormatting sqref="N121">
    <cfRule type="containsBlanks" dxfId="248" priority="54">
      <formula>LEN(TRIM(N121))=0</formula>
    </cfRule>
  </conditionalFormatting>
  <conditionalFormatting sqref="N122">
    <cfRule type="containsBlanks" dxfId="247" priority="50">
      <formula>LEN(TRIM(N122))=0</formula>
    </cfRule>
  </conditionalFormatting>
  <conditionalFormatting sqref="N123">
    <cfRule type="containsBlanks" dxfId="246" priority="46">
      <formula>LEN(TRIM(N123))=0</formula>
    </cfRule>
  </conditionalFormatting>
  <conditionalFormatting sqref="N124">
    <cfRule type="containsBlanks" dxfId="245" priority="42">
      <formula>LEN(TRIM(N124))=0</formula>
    </cfRule>
  </conditionalFormatting>
  <conditionalFormatting sqref="N127">
    <cfRule type="containsBlanks" dxfId="244" priority="38">
      <formula>LEN(TRIM(N127))=0</formula>
    </cfRule>
  </conditionalFormatting>
  <conditionalFormatting sqref="N128:N138">
    <cfRule type="containsBlanks" dxfId="243" priority="34">
      <formula>LEN(TRIM(N128))=0</formula>
    </cfRule>
  </conditionalFormatting>
  <conditionalFormatting sqref="N157">
    <cfRule type="containsBlanks" dxfId="242" priority="21">
      <formula>LEN(TRIM(N157))=0</formula>
    </cfRule>
  </conditionalFormatting>
  <conditionalFormatting sqref="N158">
    <cfRule type="containsBlanks" dxfId="241" priority="17">
      <formula>LEN(TRIM(N158))=0</formula>
    </cfRule>
  </conditionalFormatting>
  <conditionalFormatting sqref="N159">
    <cfRule type="containsBlanks" dxfId="240" priority="13">
      <formula>LEN(TRIM(N159))=0</formula>
    </cfRule>
  </conditionalFormatting>
  <conditionalFormatting sqref="N152">
    <cfRule type="containsBlanks" dxfId="239" priority="9">
      <formula>LEN(TRIM(N152))=0</formula>
    </cfRule>
  </conditionalFormatting>
  <conditionalFormatting sqref="N153">
    <cfRule type="containsBlanks" dxfId="238" priority="5">
      <formula>LEN(TRIM(N153))=0</formula>
    </cfRule>
  </conditionalFormatting>
  <conditionalFormatting sqref="N154">
    <cfRule type="containsBlanks" dxfId="237" priority="1">
      <formula>LEN(TRIM(N154))=0</formula>
    </cfRule>
  </conditionalFormatting>
  <hyperlinks>
    <hyperlink ref="K23" r:id="rId1" xr:uid="{E55037BE-5012-4D44-8460-E636B011E33D}"/>
    <hyperlink ref="K24" r:id="rId2" xr:uid="{CECE570E-AD05-4605-9E43-B6CA93253473}"/>
    <hyperlink ref="K25" r:id="rId3" xr:uid="{0F6BF77C-2E0B-4D16-9199-5009A6174282}"/>
    <hyperlink ref="K26" r:id="rId4" xr:uid="{8548F5CF-E0BA-4FCD-BA17-46A09C69C2DC}"/>
    <hyperlink ref="K27" r:id="rId5" xr:uid="{F8125130-D179-4B04-AC83-6B827B7CDAF8}"/>
    <hyperlink ref="K28" r:id="rId6" xr:uid="{6D1DB2C2-C918-4C46-BC23-582B10F83008}"/>
    <hyperlink ref="K29" r:id="rId7" xr:uid="{96E99A98-28F8-4521-B54D-1414FE929031}"/>
    <hyperlink ref="K46" r:id="rId8" xr:uid="{A14295AB-4E79-4ED8-9BD2-97C516948F46}"/>
    <hyperlink ref="K47" r:id="rId9" xr:uid="{3DA9D623-33A9-4D58-9AC1-A1B76CF7C748}"/>
    <hyperlink ref="K48" r:id="rId10" xr:uid="{5706253E-7902-4A05-9BC4-40C2A554F1CE}"/>
    <hyperlink ref="K49" r:id="rId11" xr:uid="{23D04970-27E9-4DFC-9367-C128548E185F}"/>
    <hyperlink ref="K50" r:id="rId12" xr:uid="{A2E8959C-CF5E-4C2C-BE7E-DAFCF701E02C}"/>
    <hyperlink ref="K58" r:id="rId13" xr:uid="{22C612A7-2C59-495D-B13A-BE6B01FCD552}"/>
    <hyperlink ref="K59" r:id="rId14" xr:uid="{0C6A6504-1966-43D9-B799-D571E2F6086D}"/>
    <hyperlink ref="K60" r:id="rId15" xr:uid="{03C95C74-43D2-4C1A-AA16-C1AB9A213A19}"/>
    <hyperlink ref="K61" r:id="rId16" xr:uid="{FE80FA4C-F6E8-4F1B-8B90-FE6B134D13FF}"/>
    <hyperlink ref="K62" r:id="rId17" xr:uid="{BDE9095B-2E7B-4DB6-BCE3-8C7E8B25FCBE}"/>
    <hyperlink ref="K65" r:id="rId18" xr:uid="{C3F47D08-6416-416B-AC96-C6C14CA66609}"/>
    <hyperlink ref="K66" r:id="rId19" xr:uid="{61D58063-8FFD-4CB4-BA15-B62B1B5F4CBF}"/>
    <hyperlink ref="K67" r:id="rId20" xr:uid="{DE3C3B05-EC12-4436-9F81-7FD5A0E5CA1C}"/>
    <hyperlink ref="K68" r:id="rId21" xr:uid="{066BA9F6-55AA-4AAB-AC46-D86459A44201}"/>
    <hyperlink ref="K69" r:id="rId22" xr:uid="{CE69348B-015C-4FFF-A0AF-2465B8D3BBD3}"/>
    <hyperlink ref="K70" r:id="rId23" xr:uid="{02E8F61D-5494-4EE6-AE8A-ECBAE41C9D3F}"/>
    <hyperlink ref="K74" r:id="rId24" xr:uid="{C0264DE8-AE09-4967-84A4-714C3454DA3A}"/>
    <hyperlink ref="K75" r:id="rId25" xr:uid="{84174C61-B17F-44C0-86FF-D1736772718C}"/>
    <hyperlink ref="K76" r:id="rId26" xr:uid="{171AE3AF-2B37-4673-94CC-B37DF8174428}"/>
    <hyperlink ref="K77" r:id="rId27" xr:uid="{24BBECE6-7999-409C-98FF-D6EB0ABC5690}"/>
    <hyperlink ref="K78" r:id="rId28" xr:uid="{B5E3E163-BC7C-4CFB-9A47-062FF80BC25D}"/>
    <hyperlink ref="K79" r:id="rId29" xr:uid="{A680B67B-B3E2-479F-87AD-642B68EE53FE}"/>
    <hyperlink ref="K80" r:id="rId30" xr:uid="{954ADB94-EADF-479A-BCD2-3185F3E33FF9}"/>
    <hyperlink ref="K83" r:id="rId31" xr:uid="{BCEC44BE-8253-4043-AD5C-A39E995E24EF}"/>
    <hyperlink ref="K84" r:id="rId32" xr:uid="{8EFA60AF-0A6F-4A0A-A5F6-F7DA88B5ACDE}"/>
    <hyperlink ref="K85" r:id="rId33" xr:uid="{C0CDACFE-6C48-4781-AF18-829A0F24015F}"/>
    <hyperlink ref="K86" r:id="rId34" xr:uid="{433F7FE9-C814-43FA-A6D9-4E630753AB53}"/>
    <hyperlink ref="K94" r:id="rId35" xr:uid="{A3322F37-70B8-47BB-923C-37BB30C0D163}"/>
    <hyperlink ref="K97" r:id="rId36" xr:uid="{4EF46941-44C3-4F97-853D-8205A1063AE0}"/>
    <hyperlink ref="K98" r:id="rId37" xr:uid="{93D5A2B0-6AD9-40E2-830C-C4E43E4B23E5}"/>
    <hyperlink ref="K99" r:id="rId38" xr:uid="{CAB9FC34-CBA3-419F-8866-ED2A8B0519E0}"/>
    <hyperlink ref="K104" r:id="rId39" display="https://fuga.gov.co/transparencia/informes-de-gestion" xr:uid="{26B4F93E-7B70-4F2E-BAE6-87E57733A86F}"/>
    <hyperlink ref="K105" r:id="rId40" xr:uid="{04DE7E82-71B4-488C-AD41-C1FD9CD82885}"/>
    <hyperlink ref="K106" r:id="rId41" xr:uid="{8AEAFC66-ECAE-4B0F-B51C-29A28540E2A6}"/>
    <hyperlink ref="K107" r:id="rId42" xr:uid="{D5C58DEC-7A52-4C8D-B2E1-961CAFF26BEE}"/>
    <hyperlink ref="K108" r:id="rId43" xr:uid="{A28E2BC6-5867-48F7-B386-66B0DCF25C2B}"/>
    <hyperlink ref="K109" r:id="rId44" xr:uid="{9A046D64-5FBA-444E-AA2F-5562C8BA0474}"/>
    <hyperlink ref="K110" r:id="rId45" xr:uid="{56C19A1B-5935-4D29-A4F0-7FB8923B6BFA}"/>
    <hyperlink ref="K112" r:id="rId46" display="https://fuga.gov.co/participacion-para-el-diagnostico-de-necesidades-e-identificacion-de-problemas" xr:uid="{040CF0DF-7608-4260-9A3A-DF5EEE461C60}"/>
    <hyperlink ref="K113" r:id="rId47" display="https://fuga.gov.co/planeacion-y-presupuesto-participativo" xr:uid="{D54CEEB5-1962-4A2B-B888-9C470468D15D}"/>
    <hyperlink ref="K114" r:id="rId48" display="https://fuga.gov.co/consulta-ciudadana" xr:uid="{D0EB5F12-36E3-4798-AFB8-6B32CD428ADF}"/>
    <hyperlink ref="K115" r:id="rId49" display="https://fuga.gov.co/colaboracion-e-innovacion-abierta" xr:uid="{5D053DF5-D060-4EE3-BFA6-9EEA50E5146F}"/>
    <hyperlink ref="K116" r:id="rId50" display="https://fuga.gov.co/transparencia/rendicion-cuentas" xr:uid="{518145B5-A74C-4F6B-9B50-D12659B7DBB2}"/>
    <hyperlink ref="K117" r:id="rId51" xr:uid="{51A0F10D-3F24-43D6-A96B-79962BC9F726}"/>
    <hyperlink ref="K119" r:id="rId52" xr:uid="{05724830-DB1E-49FE-A517-7388B8356C20}"/>
    <hyperlink ref="K120" r:id="rId53" xr:uid="{744B8337-D052-4D5B-B322-2759273B3D29}"/>
    <hyperlink ref="K121" r:id="rId54" xr:uid="{15D1BC1D-BFA1-4616-8249-FEFDE4265BFD}"/>
    <hyperlink ref="K122" r:id="rId55" xr:uid="{AEE3CE26-5A61-4DC5-BE98-D71C7A554F27}"/>
    <hyperlink ref="K123" r:id="rId56" xr:uid="{D22EC332-BA5F-4E60-9543-1559C4B62715}"/>
    <hyperlink ref="K124" r:id="rId57" xr:uid="{5AF8C537-6634-4EEC-ACBA-B58B6B3D4BEA}"/>
    <hyperlink ref="K125" r:id="rId58" xr:uid="{38D66BF0-5D06-443D-8A9C-A21B4D54AB3D}"/>
    <hyperlink ref="K127" r:id="rId59" xr:uid="{D2A9F712-3ABF-4C1B-A46B-BB8FFBF25A7D}"/>
    <hyperlink ref="K128" r:id="rId60" xr:uid="{E38F0DB5-70EF-4E28-A289-444CB038F03B}"/>
    <hyperlink ref="K129" r:id="rId61" xr:uid="{4C53EF75-E5F0-4695-B2F0-CEC2C230831A}"/>
    <hyperlink ref="K130" r:id="rId62" xr:uid="{A1F60041-BEAF-4A94-AA20-4C1B7E4CD15F}"/>
    <hyperlink ref="K131" r:id="rId63" xr:uid="{A54762C3-DA5A-4AC3-ADA6-85680A1D96FD}"/>
    <hyperlink ref="K132" r:id="rId64" xr:uid="{E9820817-4CCC-4210-9F6B-0CC1104435FB}"/>
    <hyperlink ref="K133" r:id="rId65" xr:uid="{0C0B888E-C95C-4BD6-AEA4-B442529976BA}"/>
    <hyperlink ref="K134" r:id="rId66" xr:uid="{57B38B4E-B4C6-4044-860F-6690BD0B8A3A}"/>
    <hyperlink ref="K135" r:id="rId67" xr:uid="{C57C9E2F-DF44-4FE7-8C2F-B2BF5F0E3847}"/>
    <hyperlink ref="K136" r:id="rId68" xr:uid="{04E9834C-9CD4-444C-A5DC-2D17BDB0767C}"/>
    <hyperlink ref="K137" r:id="rId69" xr:uid="{BBDDF1C5-2E0E-4ADD-9211-E96938E95186}"/>
    <hyperlink ref="K138" r:id="rId70" xr:uid="{A884EC01-9A6D-4284-B2D3-9106AE51BEB1}"/>
    <hyperlink ref="K139" r:id="rId71" xr:uid="{C56B7ED9-6FE6-4D8C-BF35-C1787D63CA39}"/>
    <hyperlink ref="K142" r:id="rId72" xr:uid="{5BCCF8C9-725C-46F1-8B15-9B1FD537D484}"/>
    <hyperlink ref="K143:K150" r:id="rId73" display="https://fuga.gov.co/transparencia/esquema-publicacion-informacion" xr:uid="{518121C9-8ECA-46B7-8521-A73029E26196}"/>
    <hyperlink ref="K151" r:id="rId74" xr:uid="{EFC4BD85-2344-4A5A-A7E5-D055FE641A6F}"/>
    <hyperlink ref="K152" r:id="rId75" xr:uid="{53DDEDF1-97F0-4B25-9651-AF47342D65C9}"/>
    <hyperlink ref="K153" r:id="rId76" xr:uid="{FC4BA083-11BA-4EDD-8E21-80F783E66265}"/>
    <hyperlink ref="K154" r:id="rId77" xr:uid="{290E5311-9FA2-4DED-A4E2-03B3845B0A08}"/>
    <hyperlink ref="K155" r:id="rId78" xr:uid="{D4071D6D-85BE-4532-9242-82E2D7C352CE}"/>
    <hyperlink ref="K156" r:id="rId79" xr:uid="{A7910584-0E7A-4B8B-B6F9-56FFC4282544}"/>
    <hyperlink ref="K157" r:id="rId80" xr:uid="{08BF5A65-F7B5-460A-9CEE-847FA24AA6DB}"/>
    <hyperlink ref="K158" r:id="rId81" xr:uid="{6AD98CF3-A455-47FB-99D9-440F9B83066B}"/>
    <hyperlink ref="K160" r:id="rId82" xr:uid="{D1C07E64-13B6-4D29-82FB-732B4F27DDD2}"/>
    <hyperlink ref="K161" r:id="rId83" xr:uid="{23E1206E-ECDC-4F68-8569-179DE60FDCEE}"/>
    <hyperlink ref="K22" r:id="rId84" xr:uid="{4F536061-B136-492E-86E5-0CC0A00A0D72}"/>
    <hyperlink ref="K21" r:id="rId85" xr:uid="{6F4DA7EC-126A-421C-8918-EFDCD4497A96}"/>
    <hyperlink ref="K18" r:id="rId86" xr:uid="{F8838F2C-CFA1-44D0-B32D-603BDA8683CC}"/>
    <hyperlink ref="K72" r:id="rId87" xr:uid="{78A0AE36-33A8-44B4-92D8-9E07A29880EC}"/>
    <hyperlink ref="K103" r:id="rId88" display="https://fuga.gov.co/transparencia/informes-de-gestion" xr:uid="{3583FEF3-6CF0-4946-8526-E4EFD0E02DFF}"/>
    <hyperlink ref="K102" r:id="rId89" display="https://fuga.gov.co/transparencia/informes-de-gestion" xr:uid="{D1454028-8A92-4C01-AECF-FEF519059EB4}"/>
    <hyperlink ref="K101" r:id="rId90" display="https://fuga.gov.co/transparencia/informes-de-gestion" xr:uid="{34B66880-EFC1-456A-87A8-4C51E6E43648}"/>
    <hyperlink ref="K141" r:id="rId91" xr:uid="{EAABA1F4-93C4-4EE3-AD05-C9A66E2E064E}"/>
    <hyperlink ref="K30" r:id="rId92" xr:uid="{E1506BCE-1A90-41BD-9297-CED53C4FA072}"/>
    <hyperlink ref="K56" r:id="rId93" xr:uid="{ED2FA70B-5432-4CE0-9783-FA5EC0551DA9}"/>
  </hyperlinks>
  <printOptions horizontalCentered="1"/>
  <pageMargins left="0.23622047244094491" right="0.23622047244094491" top="0.39370078740157483" bottom="0.35433070866141736" header="0.31496062992125984" footer="0.31496062992125984"/>
  <pageSetup scale="52" fitToHeight="5" orientation="landscape" r:id="rId94"/>
  <headerFooter>
    <oddFooter>&amp;LV3-13-08-2021</oddFooter>
  </headerFooter>
  <drawing r:id="rId95"/>
  <extLst>
    <ext xmlns:x14="http://schemas.microsoft.com/office/spreadsheetml/2009/9/main" uri="{78C0D931-6437-407d-A8EE-F0AAD7539E65}">
      <x14:conditionalFormattings>
        <x14:conditionalFormatting xmlns:xm="http://schemas.microsoft.com/office/excel/2006/main">
          <x14:cfRule type="containsText" priority="376" operator="containsText" id="{D846DCA1-728E-4A3A-94DE-ED2AEDD9EDB8}">
            <xm:f>NOT(ISERROR(SEARCH('Listas '!$B$6,L7)))</xm:f>
            <xm:f>'Listas '!$B$6</xm:f>
            <x14:dxf>
              <fill>
                <patternFill>
                  <bgColor rgb="FF92D050"/>
                </patternFill>
              </fill>
            </x14:dxf>
          </x14:cfRule>
          <x14:cfRule type="containsText" priority="377" operator="containsText" id="{E21F4C57-F3E0-4165-90CD-D4E304E2316C}">
            <xm:f>NOT(ISERROR(SEARCH('Listas '!$B$5,L7)))</xm:f>
            <xm:f>'Listas '!$B$5</xm:f>
            <x14:dxf>
              <fill>
                <patternFill>
                  <bgColor rgb="FFFFFF00"/>
                </patternFill>
              </fill>
            </x14:dxf>
          </x14:cfRule>
          <x14:cfRule type="containsText" priority="378" operator="containsText" id="{56885DF0-0457-4DC8-B49A-A6E25909B05A}">
            <xm:f>NOT(ISERROR(SEARCH('Listas '!$B$4,L7)))</xm:f>
            <xm:f>'Listas '!$B$4</xm:f>
            <x14:dxf>
              <fill>
                <patternFill>
                  <bgColor rgb="FFFF0000"/>
                </patternFill>
              </fill>
            </x14:dxf>
          </x14:cfRule>
          <xm:sqref>L7 L101 N7:N21 N94 N104 N139 L9:L10 L44 L46:L50 L56:L62 L70:L71 L74:L87 L89:L99 L105:L110 L127:L139 L142:L161 L33 N33:N50 N52:N62 N65:N69 L112:L117 L13:L31 N23:N31 N74 N82 N85:N86 N125 N141:N151 N155:N156</xm:sqref>
        </x14:conditionalFormatting>
        <x14:conditionalFormatting xmlns:xm="http://schemas.microsoft.com/office/excel/2006/main">
          <x14:cfRule type="containsText" priority="372" operator="containsText" id="{1EC10990-1BD8-4DED-8665-7270F6F68348}">
            <xm:f>NOT(ISERROR(SEARCH('Listas '!$B$6,L8)))</xm:f>
            <xm:f>'Listas '!$B$6</xm:f>
            <x14:dxf>
              <fill>
                <patternFill>
                  <bgColor rgb="FF92D050"/>
                </patternFill>
              </fill>
            </x14:dxf>
          </x14:cfRule>
          <x14:cfRule type="containsText" priority="373" operator="containsText" id="{180C1C17-6174-4E5F-B795-A1A659F52307}">
            <xm:f>NOT(ISERROR(SEARCH('Listas '!$B$5,L8)))</xm:f>
            <xm:f>'Listas '!$B$5</xm:f>
            <x14:dxf>
              <fill>
                <patternFill>
                  <bgColor rgb="FFFFFF00"/>
                </patternFill>
              </fill>
            </x14:dxf>
          </x14:cfRule>
          <x14:cfRule type="containsText" priority="374" operator="containsText" id="{F4F9C1AB-7969-4E10-B99B-C20345294212}">
            <xm:f>NOT(ISERROR(SEARCH('Listas '!$B$4,L8)))</xm:f>
            <xm:f>'Listas '!$B$4</xm:f>
            <x14:dxf>
              <fill>
                <patternFill>
                  <bgColor rgb="FFFF0000"/>
                </patternFill>
              </fill>
            </x14:dxf>
          </x14:cfRule>
          <xm:sqref>L8</xm:sqref>
        </x14:conditionalFormatting>
        <x14:conditionalFormatting xmlns:xm="http://schemas.microsoft.com/office/excel/2006/main">
          <x14:cfRule type="containsText" priority="368" operator="containsText" id="{E68FE5E4-B8B1-4F10-85E2-7C703E81CFCA}">
            <xm:f>NOT(ISERROR(SEARCH('Listas '!$B$6,L11)))</xm:f>
            <xm:f>'Listas '!$B$6</xm:f>
            <x14:dxf>
              <fill>
                <patternFill>
                  <bgColor rgb="FF92D050"/>
                </patternFill>
              </fill>
            </x14:dxf>
          </x14:cfRule>
          <x14:cfRule type="containsText" priority="369" operator="containsText" id="{22C39CF9-A597-49EF-B171-1DC6F3C7DA92}">
            <xm:f>NOT(ISERROR(SEARCH('Listas '!$B$5,L11)))</xm:f>
            <xm:f>'Listas '!$B$5</xm:f>
            <x14:dxf>
              <fill>
                <patternFill>
                  <bgColor rgb="FFFFFF00"/>
                </patternFill>
              </fill>
            </x14:dxf>
          </x14:cfRule>
          <x14:cfRule type="containsText" priority="370" operator="containsText" id="{BF6D049B-B8D2-40E3-9BFB-E270E0A31594}">
            <xm:f>NOT(ISERROR(SEARCH('Listas '!$B$4,L11)))</xm:f>
            <xm:f>'Listas '!$B$4</xm:f>
            <x14:dxf>
              <fill>
                <patternFill>
                  <bgColor rgb="FFFF0000"/>
                </patternFill>
              </fill>
            </x14:dxf>
          </x14:cfRule>
          <xm:sqref>L11</xm:sqref>
        </x14:conditionalFormatting>
        <x14:conditionalFormatting xmlns:xm="http://schemas.microsoft.com/office/excel/2006/main">
          <x14:cfRule type="containsText" priority="364" operator="containsText" id="{B27F27AA-4243-463E-BE97-8B758EDF126B}">
            <xm:f>NOT(ISERROR(SEARCH('Listas '!$B$6,L12)))</xm:f>
            <xm:f>'Listas '!$B$6</xm:f>
            <x14:dxf>
              <fill>
                <patternFill>
                  <bgColor rgb="FF92D050"/>
                </patternFill>
              </fill>
            </x14:dxf>
          </x14:cfRule>
          <x14:cfRule type="containsText" priority="365" operator="containsText" id="{72314A77-A8EF-4ECE-BEA1-3F6D0CA86ADC}">
            <xm:f>NOT(ISERROR(SEARCH('Listas '!$B$5,L12)))</xm:f>
            <xm:f>'Listas '!$B$5</xm:f>
            <x14:dxf>
              <fill>
                <patternFill>
                  <bgColor rgb="FFFFFF00"/>
                </patternFill>
              </fill>
            </x14:dxf>
          </x14:cfRule>
          <x14:cfRule type="containsText" priority="366" operator="containsText" id="{A8EAF0EA-ACA2-4AFB-8371-04DD19F99A2A}">
            <xm:f>NOT(ISERROR(SEARCH('Listas '!$B$4,L12)))</xm:f>
            <xm:f>'Listas '!$B$4</xm:f>
            <x14:dxf>
              <fill>
                <patternFill>
                  <bgColor rgb="FFFF0000"/>
                </patternFill>
              </fill>
            </x14:dxf>
          </x14:cfRule>
          <xm:sqref>L12</xm:sqref>
        </x14:conditionalFormatting>
        <x14:conditionalFormatting xmlns:xm="http://schemas.microsoft.com/office/excel/2006/main">
          <x14:cfRule type="containsText" priority="360" operator="containsText" id="{80E5CDF1-8742-4D2C-AC59-1D950E220DFD}">
            <xm:f>NOT(ISERROR(SEARCH('Listas '!$B$6,L34)))</xm:f>
            <xm:f>'Listas '!$B$6</xm:f>
            <x14:dxf>
              <fill>
                <patternFill>
                  <bgColor rgb="FF92D050"/>
                </patternFill>
              </fill>
            </x14:dxf>
          </x14:cfRule>
          <x14:cfRule type="containsText" priority="361" operator="containsText" id="{799C4042-2BFD-484E-824B-4A5F55FBEF8E}">
            <xm:f>NOT(ISERROR(SEARCH('Listas '!$B$5,L34)))</xm:f>
            <xm:f>'Listas '!$B$5</xm:f>
            <x14:dxf>
              <fill>
                <patternFill>
                  <bgColor rgb="FFFFFF00"/>
                </patternFill>
              </fill>
            </x14:dxf>
          </x14:cfRule>
          <x14:cfRule type="containsText" priority="362" operator="containsText" id="{EAC048B0-5AFC-4BB5-B0E4-DD6AD4874C33}">
            <xm:f>NOT(ISERROR(SEARCH('Listas '!$B$4,L34)))</xm:f>
            <xm:f>'Listas '!$B$4</xm:f>
            <x14:dxf>
              <fill>
                <patternFill>
                  <bgColor rgb="FFFF0000"/>
                </patternFill>
              </fill>
            </x14:dxf>
          </x14:cfRule>
          <xm:sqref>L34</xm:sqref>
        </x14:conditionalFormatting>
        <x14:conditionalFormatting xmlns:xm="http://schemas.microsoft.com/office/excel/2006/main">
          <x14:cfRule type="containsText" priority="320" operator="containsText" id="{7959D351-2866-490D-865B-ED612B92E834}">
            <xm:f>NOT(ISERROR(SEARCH('Listas '!$B$6,L45)))</xm:f>
            <xm:f>'Listas '!$B$6</xm:f>
            <x14:dxf>
              <fill>
                <patternFill>
                  <bgColor rgb="FF92D050"/>
                </patternFill>
              </fill>
            </x14:dxf>
          </x14:cfRule>
          <x14:cfRule type="containsText" priority="321" operator="containsText" id="{BF8F9745-F5F7-428F-BFB3-EFD44E6D4700}">
            <xm:f>NOT(ISERROR(SEARCH('Listas '!$B$5,L45)))</xm:f>
            <xm:f>'Listas '!$B$5</xm:f>
            <x14:dxf>
              <fill>
                <patternFill>
                  <bgColor rgb="FFFFFF00"/>
                </patternFill>
              </fill>
            </x14:dxf>
          </x14:cfRule>
          <x14:cfRule type="containsText" priority="322" operator="containsText" id="{03E1C795-0660-42BA-B5E5-FB700C091764}">
            <xm:f>NOT(ISERROR(SEARCH('Listas '!$B$4,L45)))</xm:f>
            <xm:f>'Listas '!$B$4</xm:f>
            <x14:dxf>
              <fill>
                <patternFill>
                  <bgColor rgb="FFFF0000"/>
                </patternFill>
              </fill>
            </x14:dxf>
          </x14:cfRule>
          <xm:sqref>L45</xm:sqref>
        </x14:conditionalFormatting>
        <x14:conditionalFormatting xmlns:xm="http://schemas.microsoft.com/office/excel/2006/main">
          <x14:cfRule type="containsText" priority="312" operator="containsText" id="{5AABDBC2-3CD0-4A9E-A682-D86DEC4C9B66}">
            <xm:f>NOT(ISERROR(SEARCH('Listas '!$B$6,L53)))</xm:f>
            <xm:f>'Listas '!$B$6</xm:f>
            <x14:dxf>
              <fill>
                <patternFill>
                  <bgColor rgb="FF92D050"/>
                </patternFill>
              </fill>
            </x14:dxf>
          </x14:cfRule>
          <x14:cfRule type="containsText" priority="313" operator="containsText" id="{27089C18-BAB4-45B9-9780-96F43DF967CE}">
            <xm:f>NOT(ISERROR(SEARCH('Listas '!$B$5,L53)))</xm:f>
            <xm:f>'Listas '!$B$5</xm:f>
            <x14:dxf>
              <fill>
                <patternFill>
                  <bgColor rgb="FFFFFF00"/>
                </patternFill>
              </fill>
            </x14:dxf>
          </x14:cfRule>
          <x14:cfRule type="containsText" priority="314" operator="containsText" id="{30A68A66-F769-459D-AC7E-15389F7095D9}">
            <xm:f>NOT(ISERROR(SEARCH('Listas '!$B$4,L53)))</xm:f>
            <xm:f>'Listas '!$B$4</xm:f>
            <x14:dxf>
              <fill>
                <patternFill>
                  <bgColor rgb="FFFF0000"/>
                </patternFill>
              </fill>
            </x14:dxf>
          </x14:cfRule>
          <xm:sqref>L53</xm:sqref>
        </x14:conditionalFormatting>
        <x14:conditionalFormatting xmlns:xm="http://schemas.microsoft.com/office/excel/2006/main">
          <x14:cfRule type="containsText" priority="316" operator="containsText" id="{16F5DFB9-2B8D-45FB-AADD-5DBBC53BE460}">
            <xm:f>NOT(ISERROR(SEARCH('Listas '!$B$6,L52)))</xm:f>
            <xm:f>'Listas '!$B$6</xm:f>
            <x14:dxf>
              <fill>
                <patternFill>
                  <bgColor rgb="FF92D050"/>
                </patternFill>
              </fill>
            </x14:dxf>
          </x14:cfRule>
          <x14:cfRule type="containsText" priority="317" operator="containsText" id="{ABAA0DED-D86F-4048-B683-AC5D9B5656B5}">
            <xm:f>NOT(ISERROR(SEARCH('Listas '!$B$5,L52)))</xm:f>
            <xm:f>'Listas '!$B$5</xm:f>
            <x14:dxf>
              <fill>
                <patternFill>
                  <bgColor rgb="FFFFFF00"/>
                </patternFill>
              </fill>
            </x14:dxf>
          </x14:cfRule>
          <x14:cfRule type="containsText" priority="318" operator="containsText" id="{7BF70517-6073-4658-80E6-51057CEDC373}">
            <xm:f>NOT(ISERROR(SEARCH('Listas '!$B$4,L52)))</xm:f>
            <xm:f>'Listas '!$B$4</xm:f>
            <x14:dxf>
              <fill>
                <patternFill>
                  <bgColor rgb="FFFF0000"/>
                </patternFill>
              </fill>
            </x14:dxf>
          </x14:cfRule>
          <xm:sqref>L52</xm:sqref>
        </x14:conditionalFormatting>
        <x14:conditionalFormatting xmlns:xm="http://schemas.microsoft.com/office/excel/2006/main">
          <x14:cfRule type="containsText" priority="308" operator="containsText" id="{54392AEB-98C5-4A2C-A894-03483331DEA7}">
            <xm:f>NOT(ISERROR(SEARCH('Listas '!$B$6,L54)))</xm:f>
            <xm:f>'Listas '!$B$6</xm:f>
            <x14:dxf>
              <fill>
                <patternFill>
                  <bgColor rgb="FF92D050"/>
                </patternFill>
              </fill>
            </x14:dxf>
          </x14:cfRule>
          <x14:cfRule type="containsText" priority="309" operator="containsText" id="{AC4981F1-4E79-4C66-B29C-267898CE582E}">
            <xm:f>NOT(ISERROR(SEARCH('Listas '!$B$5,L54)))</xm:f>
            <xm:f>'Listas '!$B$5</xm:f>
            <x14:dxf>
              <fill>
                <patternFill>
                  <bgColor rgb="FFFFFF00"/>
                </patternFill>
              </fill>
            </x14:dxf>
          </x14:cfRule>
          <x14:cfRule type="containsText" priority="310" operator="containsText" id="{F24716F0-8E55-4DF6-B5F7-69919BE0681F}">
            <xm:f>NOT(ISERROR(SEARCH('Listas '!$B$4,L54)))</xm:f>
            <xm:f>'Listas '!$B$4</xm:f>
            <x14:dxf>
              <fill>
                <patternFill>
                  <bgColor rgb="FFFF0000"/>
                </patternFill>
              </fill>
            </x14:dxf>
          </x14:cfRule>
          <xm:sqref>L54</xm:sqref>
        </x14:conditionalFormatting>
        <x14:conditionalFormatting xmlns:xm="http://schemas.microsoft.com/office/excel/2006/main">
          <x14:cfRule type="containsText" priority="304" operator="containsText" id="{C76DB4CF-CDFA-469F-B541-6C82E1E582CE}">
            <xm:f>NOT(ISERROR(SEARCH('Listas '!$B$6,L55)))</xm:f>
            <xm:f>'Listas '!$B$6</xm:f>
            <x14:dxf>
              <fill>
                <patternFill>
                  <bgColor rgb="FF92D050"/>
                </patternFill>
              </fill>
            </x14:dxf>
          </x14:cfRule>
          <x14:cfRule type="containsText" priority="305" operator="containsText" id="{B669D4D3-D263-4D84-8F4B-03DB49F7C71A}">
            <xm:f>NOT(ISERROR(SEARCH('Listas '!$B$5,L55)))</xm:f>
            <xm:f>'Listas '!$B$5</xm:f>
            <x14:dxf>
              <fill>
                <patternFill>
                  <bgColor rgb="FFFFFF00"/>
                </patternFill>
              </fill>
            </x14:dxf>
          </x14:cfRule>
          <x14:cfRule type="containsText" priority="306" operator="containsText" id="{ECDB76DF-58AB-480E-9667-109D9BBC299C}">
            <xm:f>NOT(ISERROR(SEARCH('Listas '!$B$4,L55)))</xm:f>
            <xm:f>'Listas '!$B$4</xm:f>
            <x14:dxf>
              <fill>
                <patternFill>
                  <bgColor rgb="FFFF0000"/>
                </patternFill>
              </fill>
            </x14:dxf>
          </x14:cfRule>
          <xm:sqref>L55</xm:sqref>
        </x14:conditionalFormatting>
        <x14:conditionalFormatting xmlns:xm="http://schemas.microsoft.com/office/excel/2006/main">
          <x14:cfRule type="containsText" priority="296" operator="containsText" id="{D35009FD-D9E6-4A82-9952-9AD0B48BCC56}">
            <xm:f>NOT(ISERROR(SEARCH('Listas '!$B$6,L65)))</xm:f>
            <xm:f>'Listas '!$B$6</xm:f>
            <x14:dxf>
              <fill>
                <patternFill>
                  <bgColor rgb="FF92D050"/>
                </patternFill>
              </fill>
            </x14:dxf>
          </x14:cfRule>
          <x14:cfRule type="containsText" priority="297" operator="containsText" id="{F6EAF6BE-72F0-47A3-B919-CF5F15F34062}">
            <xm:f>NOT(ISERROR(SEARCH('Listas '!$B$5,L65)))</xm:f>
            <xm:f>'Listas '!$B$5</xm:f>
            <x14:dxf>
              <fill>
                <patternFill>
                  <bgColor rgb="FFFFFF00"/>
                </patternFill>
              </fill>
            </x14:dxf>
          </x14:cfRule>
          <x14:cfRule type="containsText" priority="298" operator="containsText" id="{85D8160E-3D7A-4769-B65D-94588FD3F65F}">
            <xm:f>NOT(ISERROR(SEARCH('Listas '!$B$4,L65)))</xm:f>
            <xm:f>'Listas '!$B$4</xm:f>
            <x14:dxf>
              <fill>
                <patternFill>
                  <bgColor rgb="FFFF0000"/>
                </patternFill>
              </fill>
            </x14:dxf>
          </x14:cfRule>
          <xm:sqref>L65</xm:sqref>
        </x14:conditionalFormatting>
        <x14:conditionalFormatting xmlns:xm="http://schemas.microsoft.com/office/excel/2006/main">
          <x14:cfRule type="containsText" priority="292" operator="containsText" id="{2369AB11-418C-4E72-B52E-A7AA3F3CD5CF}">
            <xm:f>NOT(ISERROR(SEARCH('Listas '!$B$6,L66)))</xm:f>
            <xm:f>'Listas '!$B$6</xm:f>
            <x14:dxf>
              <fill>
                <patternFill>
                  <bgColor rgb="FF92D050"/>
                </patternFill>
              </fill>
            </x14:dxf>
          </x14:cfRule>
          <x14:cfRule type="containsText" priority="293" operator="containsText" id="{C2E1A5AD-46B3-45B1-AB2F-7431837A9CEC}">
            <xm:f>NOT(ISERROR(SEARCH('Listas '!$B$5,L66)))</xm:f>
            <xm:f>'Listas '!$B$5</xm:f>
            <x14:dxf>
              <fill>
                <patternFill>
                  <bgColor rgb="FFFFFF00"/>
                </patternFill>
              </fill>
            </x14:dxf>
          </x14:cfRule>
          <x14:cfRule type="containsText" priority="294" operator="containsText" id="{EA669F8B-208A-4D7B-9286-44116BDD0910}">
            <xm:f>NOT(ISERROR(SEARCH('Listas '!$B$4,L66)))</xm:f>
            <xm:f>'Listas '!$B$4</xm:f>
            <x14:dxf>
              <fill>
                <patternFill>
                  <bgColor rgb="FFFF0000"/>
                </patternFill>
              </fill>
            </x14:dxf>
          </x14:cfRule>
          <xm:sqref>L66</xm:sqref>
        </x14:conditionalFormatting>
        <x14:conditionalFormatting xmlns:xm="http://schemas.microsoft.com/office/excel/2006/main">
          <x14:cfRule type="containsText" priority="288" operator="containsText" id="{A06FBC6D-DA0E-44D6-99B9-C1F69AB0139B}">
            <xm:f>NOT(ISERROR(SEARCH('Listas '!$B$6,L67)))</xm:f>
            <xm:f>'Listas '!$B$6</xm:f>
            <x14:dxf>
              <fill>
                <patternFill>
                  <bgColor rgb="FF92D050"/>
                </patternFill>
              </fill>
            </x14:dxf>
          </x14:cfRule>
          <x14:cfRule type="containsText" priority="289" operator="containsText" id="{53218969-D0D5-41DB-B672-40EB9E2B7DD8}">
            <xm:f>NOT(ISERROR(SEARCH('Listas '!$B$5,L67)))</xm:f>
            <xm:f>'Listas '!$B$5</xm:f>
            <x14:dxf>
              <fill>
                <patternFill>
                  <bgColor rgb="FFFFFF00"/>
                </patternFill>
              </fill>
            </x14:dxf>
          </x14:cfRule>
          <x14:cfRule type="containsText" priority="290" operator="containsText" id="{6F9305B3-DAE6-47FD-B7C8-3BAF5A7EBF80}">
            <xm:f>NOT(ISERROR(SEARCH('Listas '!$B$4,L67)))</xm:f>
            <xm:f>'Listas '!$B$4</xm:f>
            <x14:dxf>
              <fill>
                <patternFill>
                  <bgColor rgb="FFFF0000"/>
                </patternFill>
              </fill>
            </x14:dxf>
          </x14:cfRule>
          <xm:sqref>L67</xm:sqref>
        </x14:conditionalFormatting>
        <x14:conditionalFormatting xmlns:xm="http://schemas.microsoft.com/office/excel/2006/main">
          <x14:cfRule type="containsText" priority="284" operator="containsText" id="{F126D7AE-7DEA-483E-B57C-DD5367C3C6C9}">
            <xm:f>NOT(ISERROR(SEARCH('Listas '!$B$6,L68)))</xm:f>
            <xm:f>'Listas '!$B$6</xm:f>
            <x14:dxf>
              <fill>
                <patternFill>
                  <bgColor rgb="FF92D050"/>
                </patternFill>
              </fill>
            </x14:dxf>
          </x14:cfRule>
          <x14:cfRule type="containsText" priority="285" operator="containsText" id="{26F414D2-CD67-4AF3-9B79-A4BCBF7E4C10}">
            <xm:f>NOT(ISERROR(SEARCH('Listas '!$B$5,L68)))</xm:f>
            <xm:f>'Listas '!$B$5</xm:f>
            <x14:dxf>
              <fill>
                <patternFill>
                  <bgColor rgb="FFFFFF00"/>
                </patternFill>
              </fill>
            </x14:dxf>
          </x14:cfRule>
          <x14:cfRule type="containsText" priority="286" operator="containsText" id="{518AA81D-6EBB-41C3-87CB-133D12E684DF}">
            <xm:f>NOT(ISERROR(SEARCH('Listas '!$B$4,L68)))</xm:f>
            <xm:f>'Listas '!$B$4</xm:f>
            <x14:dxf>
              <fill>
                <patternFill>
                  <bgColor rgb="FFFF0000"/>
                </patternFill>
              </fill>
            </x14:dxf>
          </x14:cfRule>
          <xm:sqref>L68</xm:sqref>
        </x14:conditionalFormatting>
        <x14:conditionalFormatting xmlns:xm="http://schemas.microsoft.com/office/excel/2006/main">
          <x14:cfRule type="containsText" priority="280" operator="containsText" id="{C078A0B7-BCCE-4DAD-B37E-85FFAB625429}">
            <xm:f>NOT(ISERROR(SEARCH('Listas '!$B$6,L69)))</xm:f>
            <xm:f>'Listas '!$B$6</xm:f>
            <x14:dxf>
              <fill>
                <patternFill>
                  <bgColor rgb="FF92D050"/>
                </patternFill>
              </fill>
            </x14:dxf>
          </x14:cfRule>
          <x14:cfRule type="containsText" priority="281" operator="containsText" id="{EE16DBCF-D1BF-447C-97CF-4B8893B8CF46}">
            <xm:f>NOT(ISERROR(SEARCH('Listas '!$B$5,L69)))</xm:f>
            <xm:f>'Listas '!$B$5</xm:f>
            <x14:dxf>
              <fill>
                <patternFill>
                  <bgColor rgb="FFFFFF00"/>
                </patternFill>
              </fill>
            </x14:dxf>
          </x14:cfRule>
          <x14:cfRule type="containsText" priority="282" operator="containsText" id="{55433A73-4C24-4AA5-B464-C107615F0094}">
            <xm:f>NOT(ISERROR(SEARCH('Listas '!$B$4,L69)))</xm:f>
            <xm:f>'Listas '!$B$4</xm:f>
            <x14:dxf>
              <fill>
                <patternFill>
                  <bgColor rgb="FFFF0000"/>
                </patternFill>
              </fill>
            </x14:dxf>
          </x14:cfRule>
          <xm:sqref>L69</xm:sqref>
        </x14:conditionalFormatting>
        <x14:conditionalFormatting xmlns:xm="http://schemas.microsoft.com/office/excel/2006/main">
          <x14:cfRule type="containsText" priority="276" operator="containsText" id="{BA812202-EC7C-4EB9-8C34-B17074482A20}">
            <xm:f>NOT(ISERROR(SEARCH('Listas '!$B$6,L72)))</xm:f>
            <xm:f>'Listas '!$B$6</xm:f>
            <x14:dxf>
              <fill>
                <patternFill>
                  <bgColor rgb="FF92D050"/>
                </patternFill>
              </fill>
            </x14:dxf>
          </x14:cfRule>
          <x14:cfRule type="containsText" priority="277" operator="containsText" id="{B86342B4-9A75-443B-ACF8-4CDA5C9CEB1C}">
            <xm:f>NOT(ISERROR(SEARCH('Listas '!$B$5,L72)))</xm:f>
            <xm:f>'Listas '!$B$5</xm:f>
            <x14:dxf>
              <fill>
                <patternFill>
                  <bgColor rgb="FFFFFF00"/>
                </patternFill>
              </fill>
            </x14:dxf>
          </x14:cfRule>
          <x14:cfRule type="containsText" priority="278" operator="containsText" id="{753B5660-452B-4080-BEB8-5199DB40B011}">
            <xm:f>NOT(ISERROR(SEARCH('Listas '!$B$4,L72)))</xm:f>
            <xm:f>'Listas '!$B$4</xm:f>
            <x14:dxf>
              <fill>
                <patternFill>
                  <bgColor rgb="FFFF0000"/>
                </patternFill>
              </fill>
            </x14:dxf>
          </x14:cfRule>
          <xm:sqref>L72</xm:sqref>
        </x14:conditionalFormatting>
        <x14:conditionalFormatting xmlns:xm="http://schemas.microsoft.com/office/excel/2006/main">
          <x14:cfRule type="containsText" priority="272" operator="containsText" id="{3A1F159D-4AFD-4775-A236-9CC156952865}">
            <xm:f>NOT(ISERROR(SEARCH('Listas '!$B$6,L73)))</xm:f>
            <xm:f>'Listas '!$B$6</xm:f>
            <x14:dxf>
              <fill>
                <patternFill>
                  <bgColor rgb="FF92D050"/>
                </patternFill>
              </fill>
            </x14:dxf>
          </x14:cfRule>
          <x14:cfRule type="containsText" priority="273" operator="containsText" id="{2C3926CC-91CB-4C77-A8A8-A45C99CC603B}">
            <xm:f>NOT(ISERROR(SEARCH('Listas '!$B$5,L73)))</xm:f>
            <xm:f>'Listas '!$B$5</xm:f>
            <x14:dxf>
              <fill>
                <patternFill>
                  <bgColor rgb="FFFFFF00"/>
                </patternFill>
              </fill>
            </x14:dxf>
          </x14:cfRule>
          <x14:cfRule type="containsText" priority="274" operator="containsText" id="{EB97E2E0-A8E2-471B-B6EB-77D1190FBB3A}">
            <xm:f>NOT(ISERROR(SEARCH('Listas '!$B$4,L73)))</xm:f>
            <xm:f>'Listas '!$B$4</xm:f>
            <x14:dxf>
              <fill>
                <patternFill>
                  <bgColor rgb="FFFF0000"/>
                </patternFill>
              </fill>
            </x14:dxf>
          </x14:cfRule>
          <xm:sqref>L73</xm:sqref>
        </x14:conditionalFormatting>
        <x14:conditionalFormatting xmlns:xm="http://schemas.microsoft.com/office/excel/2006/main">
          <x14:cfRule type="containsText" priority="268" operator="containsText" id="{E55C8EDE-8975-4F32-BA5F-F0E97536D44E}">
            <xm:f>NOT(ISERROR(SEARCH('Listas '!$B$6,L102)))</xm:f>
            <xm:f>'Listas '!$B$6</xm:f>
            <x14:dxf>
              <fill>
                <patternFill>
                  <bgColor rgb="FF92D050"/>
                </patternFill>
              </fill>
            </x14:dxf>
          </x14:cfRule>
          <x14:cfRule type="containsText" priority="269" operator="containsText" id="{0E4BEAB1-6D36-49ED-A7C5-25D357030BBA}">
            <xm:f>NOT(ISERROR(SEARCH('Listas '!$B$5,L102)))</xm:f>
            <xm:f>'Listas '!$B$5</xm:f>
            <x14:dxf>
              <fill>
                <patternFill>
                  <bgColor rgb="FFFFFF00"/>
                </patternFill>
              </fill>
            </x14:dxf>
          </x14:cfRule>
          <x14:cfRule type="containsText" priority="270" operator="containsText" id="{FF94D498-5BF0-4258-9FED-A6C9F51742D2}">
            <xm:f>NOT(ISERROR(SEARCH('Listas '!$B$4,L102)))</xm:f>
            <xm:f>'Listas '!$B$4</xm:f>
            <x14:dxf>
              <fill>
                <patternFill>
                  <bgColor rgb="FFFF0000"/>
                </patternFill>
              </fill>
            </x14:dxf>
          </x14:cfRule>
          <xm:sqref>L102</xm:sqref>
        </x14:conditionalFormatting>
        <x14:conditionalFormatting xmlns:xm="http://schemas.microsoft.com/office/excel/2006/main">
          <x14:cfRule type="containsText" priority="264" operator="containsText" id="{B0771314-D53F-42D6-AB8B-3F12C48B436D}">
            <xm:f>NOT(ISERROR(SEARCH('Listas '!$B$6,L103)))</xm:f>
            <xm:f>'Listas '!$B$6</xm:f>
            <x14:dxf>
              <fill>
                <patternFill>
                  <bgColor rgb="FF92D050"/>
                </patternFill>
              </fill>
            </x14:dxf>
          </x14:cfRule>
          <x14:cfRule type="containsText" priority="265" operator="containsText" id="{6FFEC257-F649-4427-A3D2-D9398F853035}">
            <xm:f>NOT(ISERROR(SEARCH('Listas '!$B$5,L103)))</xm:f>
            <xm:f>'Listas '!$B$5</xm:f>
            <x14:dxf>
              <fill>
                <patternFill>
                  <bgColor rgb="FFFFFF00"/>
                </patternFill>
              </fill>
            </x14:dxf>
          </x14:cfRule>
          <x14:cfRule type="containsText" priority="266" operator="containsText" id="{6DA6DE21-A0C4-4DC6-86D7-436C277511C9}">
            <xm:f>NOT(ISERROR(SEARCH('Listas '!$B$4,L103)))</xm:f>
            <xm:f>'Listas '!$B$4</xm:f>
            <x14:dxf>
              <fill>
                <patternFill>
                  <bgColor rgb="FFFF0000"/>
                </patternFill>
              </fill>
            </x14:dxf>
          </x14:cfRule>
          <xm:sqref>L103</xm:sqref>
        </x14:conditionalFormatting>
        <x14:conditionalFormatting xmlns:xm="http://schemas.microsoft.com/office/excel/2006/main">
          <x14:cfRule type="containsText" priority="260" operator="containsText" id="{7E45825F-0DE7-46F6-AB7C-6856485D4BCC}">
            <xm:f>NOT(ISERROR(SEARCH('Listas '!$B$6,L104)))</xm:f>
            <xm:f>'Listas '!$B$6</xm:f>
            <x14:dxf>
              <fill>
                <patternFill>
                  <bgColor rgb="FF92D050"/>
                </patternFill>
              </fill>
            </x14:dxf>
          </x14:cfRule>
          <x14:cfRule type="containsText" priority="261" operator="containsText" id="{14C67B23-5EB8-4F76-82E4-5BAF6F90D5A7}">
            <xm:f>NOT(ISERROR(SEARCH('Listas '!$B$5,L104)))</xm:f>
            <xm:f>'Listas '!$B$5</xm:f>
            <x14:dxf>
              <fill>
                <patternFill>
                  <bgColor rgb="FFFFFF00"/>
                </patternFill>
              </fill>
            </x14:dxf>
          </x14:cfRule>
          <x14:cfRule type="containsText" priority="262" operator="containsText" id="{9323A95D-0955-4859-BC2E-0D7C29155290}">
            <xm:f>NOT(ISERROR(SEARCH('Listas '!$B$4,L104)))</xm:f>
            <xm:f>'Listas '!$B$4</xm:f>
            <x14:dxf>
              <fill>
                <patternFill>
                  <bgColor rgb="FFFF0000"/>
                </patternFill>
              </fill>
            </x14:dxf>
          </x14:cfRule>
          <xm:sqref>L104</xm:sqref>
        </x14:conditionalFormatting>
        <x14:conditionalFormatting xmlns:xm="http://schemas.microsoft.com/office/excel/2006/main">
          <x14:cfRule type="containsText" priority="256" operator="containsText" id="{7790CF03-F6D0-4467-A2FA-43BCE3A9B0C6}">
            <xm:f>NOT(ISERROR(SEARCH('Listas '!$B$6,L120)))</xm:f>
            <xm:f>'Listas '!$B$6</xm:f>
            <x14:dxf>
              <fill>
                <patternFill>
                  <bgColor rgb="FF92D050"/>
                </patternFill>
              </fill>
            </x14:dxf>
          </x14:cfRule>
          <x14:cfRule type="containsText" priority="257" operator="containsText" id="{AAA767E8-0292-435C-A431-E5DF64E92A90}">
            <xm:f>NOT(ISERROR(SEARCH('Listas '!$B$5,L120)))</xm:f>
            <xm:f>'Listas '!$B$5</xm:f>
            <x14:dxf>
              <fill>
                <patternFill>
                  <bgColor rgb="FFFFFF00"/>
                </patternFill>
              </fill>
            </x14:dxf>
          </x14:cfRule>
          <x14:cfRule type="containsText" priority="258" operator="containsText" id="{C080B646-B945-4720-AA60-6E83FDA92FFF}">
            <xm:f>NOT(ISERROR(SEARCH('Listas '!$B$4,L120)))</xm:f>
            <xm:f>'Listas '!$B$4</xm:f>
            <x14:dxf>
              <fill>
                <patternFill>
                  <bgColor rgb="FFFF0000"/>
                </patternFill>
              </fill>
            </x14:dxf>
          </x14:cfRule>
          <xm:sqref>L120</xm:sqref>
        </x14:conditionalFormatting>
        <x14:conditionalFormatting xmlns:xm="http://schemas.microsoft.com/office/excel/2006/main">
          <x14:cfRule type="containsText" priority="252" operator="containsText" id="{10023484-F6E0-4B06-ADBA-7D2CF7A8D73E}">
            <xm:f>NOT(ISERROR(SEARCH('Listas '!$B$6,L121)))</xm:f>
            <xm:f>'Listas '!$B$6</xm:f>
            <x14:dxf>
              <fill>
                <patternFill>
                  <bgColor rgb="FF92D050"/>
                </patternFill>
              </fill>
            </x14:dxf>
          </x14:cfRule>
          <x14:cfRule type="containsText" priority="253" operator="containsText" id="{1A3BF6CC-0812-4D39-881E-90192D4CAE4B}">
            <xm:f>NOT(ISERROR(SEARCH('Listas '!$B$5,L121)))</xm:f>
            <xm:f>'Listas '!$B$5</xm:f>
            <x14:dxf>
              <fill>
                <patternFill>
                  <bgColor rgb="FFFFFF00"/>
                </patternFill>
              </fill>
            </x14:dxf>
          </x14:cfRule>
          <x14:cfRule type="containsText" priority="254" operator="containsText" id="{73EE92FD-122B-4AEC-A2A8-3FE890B9447C}">
            <xm:f>NOT(ISERROR(SEARCH('Listas '!$B$4,L121)))</xm:f>
            <xm:f>'Listas '!$B$4</xm:f>
            <x14:dxf>
              <fill>
                <patternFill>
                  <bgColor rgb="FFFF0000"/>
                </patternFill>
              </fill>
            </x14:dxf>
          </x14:cfRule>
          <xm:sqref>L121</xm:sqref>
        </x14:conditionalFormatting>
        <x14:conditionalFormatting xmlns:xm="http://schemas.microsoft.com/office/excel/2006/main">
          <x14:cfRule type="containsText" priority="248" operator="containsText" id="{FE137A45-FC01-4149-9D0A-0F21DB3DBFB1}">
            <xm:f>NOT(ISERROR(SEARCH('Listas '!$B$6,L122)))</xm:f>
            <xm:f>'Listas '!$B$6</xm:f>
            <x14:dxf>
              <fill>
                <patternFill>
                  <bgColor rgb="FF92D050"/>
                </patternFill>
              </fill>
            </x14:dxf>
          </x14:cfRule>
          <x14:cfRule type="containsText" priority="249" operator="containsText" id="{E193DF62-E8BF-4851-AA0B-CF30E71D49CD}">
            <xm:f>NOT(ISERROR(SEARCH('Listas '!$B$5,L122)))</xm:f>
            <xm:f>'Listas '!$B$5</xm:f>
            <x14:dxf>
              <fill>
                <patternFill>
                  <bgColor rgb="FFFFFF00"/>
                </patternFill>
              </fill>
            </x14:dxf>
          </x14:cfRule>
          <x14:cfRule type="containsText" priority="250" operator="containsText" id="{A0D470A9-CEE7-47C3-A28B-0C4A199D2BD7}">
            <xm:f>NOT(ISERROR(SEARCH('Listas '!$B$4,L122)))</xm:f>
            <xm:f>'Listas '!$B$4</xm:f>
            <x14:dxf>
              <fill>
                <patternFill>
                  <bgColor rgb="FFFF0000"/>
                </patternFill>
              </fill>
            </x14:dxf>
          </x14:cfRule>
          <xm:sqref>L122</xm:sqref>
        </x14:conditionalFormatting>
        <x14:conditionalFormatting xmlns:xm="http://schemas.microsoft.com/office/excel/2006/main">
          <x14:cfRule type="containsText" priority="244" operator="containsText" id="{DF80C896-D4C3-4F02-8F41-D7F353A063F3}">
            <xm:f>NOT(ISERROR(SEARCH('Listas '!$B$6,L123)))</xm:f>
            <xm:f>'Listas '!$B$6</xm:f>
            <x14:dxf>
              <fill>
                <patternFill>
                  <bgColor rgb="FF92D050"/>
                </patternFill>
              </fill>
            </x14:dxf>
          </x14:cfRule>
          <x14:cfRule type="containsText" priority="245" operator="containsText" id="{4075FD3B-921B-46E9-8061-C32C6FC747EB}">
            <xm:f>NOT(ISERROR(SEARCH('Listas '!$B$5,L123)))</xm:f>
            <xm:f>'Listas '!$B$5</xm:f>
            <x14:dxf>
              <fill>
                <patternFill>
                  <bgColor rgb="FFFFFF00"/>
                </patternFill>
              </fill>
            </x14:dxf>
          </x14:cfRule>
          <x14:cfRule type="containsText" priority="246" operator="containsText" id="{49168704-960A-4371-A1FB-3B0CBD288E37}">
            <xm:f>NOT(ISERROR(SEARCH('Listas '!$B$4,L123)))</xm:f>
            <xm:f>'Listas '!$B$4</xm:f>
            <x14:dxf>
              <fill>
                <patternFill>
                  <bgColor rgb="FFFF0000"/>
                </patternFill>
              </fill>
            </x14:dxf>
          </x14:cfRule>
          <xm:sqref>L123</xm:sqref>
        </x14:conditionalFormatting>
        <x14:conditionalFormatting xmlns:xm="http://schemas.microsoft.com/office/excel/2006/main">
          <x14:cfRule type="containsText" priority="240" operator="containsText" id="{FA7AF8F5-F8A4-4653-84D8-5D6591F9F239}">
            <xm:f>NOT(ISERROR(SEARCH('Listas '!$B$6,L124)))</xm:f>
            <xm:f>'Listas '!$B$6</xm:f>
            <x14:dxf>
              <fill>
                <patternFill>
                  <bgColor rgb="FF92D050"/>
                </patternFill>
              </fill>
            </x14:dxf>
          </x14:cfRule>
          <x14:cfRule type="containsText" priority="241" operator="containsText" id="{54658BD3-A286-49BF-B836-DD4E98780F17}">
            <xm:f>NOT(ISERROR(SEARCH('Listas '!$B$5,L124)))</xm:f>
            <xm:f>'Listas '!$B$5</xm:f>
            <x14:dxf>
              <fill>
                <patternFill>
                  <bgColor rgb="FFFFFF00"/>
                </patternFill>
              </fill>
            </x14:dxf>
          </x14:cfRule>
          <x14:cfRule type="containsText" priority="242" operator="containsText" id="{8FEB3522-01ED-4A01-A2B5-0696C9EEACBE}">
            <xm:f>NOT(ISERROR(SEARCH('Listas '!$B$4,L124)))</xm:f>
            <xm:f>'Listas '!$B$4</xm:f>
            <x14:dxf>
              <fill>
                <patternFill>
                  <bgColor rgb="FFFF0000"/>
                </patternFill>
              </fill>
            </x14:dxf>
          </x14:cfRule>
          <xm:sqref>L124</xm:sqref>
        </x14:conditionalFormatting>
        <x14:conditionalFormatting xmlns:xm="http://schemas.microsoft.com/office/excel/2006/main">
          <x14:cfRule type="containsText" priority="236" operator="containsText" id="{93112208-5F3E-4F5C-847B-D446F01D77BC}">
            <xm:f>NOT(ISERROR(SEARCH('Listas '!$B$6,L125)))</xm:f>
            <xm:f>'Listas '!$B$6</xm:f>
            <x14:dxf>
              <fill>
                <patternFill>
                  <bgColor rgb="FF92D050"/>
                </patternFill>
              </fill>
            </x14:dxf>
          </x14:cfRule>
          <x14:cfRule type="containsText" priority="237" operator="containsText" id="{6E572963-73F8-4885-8D8F-56BEF523A91F}">
            <xm:f>NOT(ISERROR(SEARCH('Listas '!$B$5,L125)))</xm:f>
            <xm:f>'Listas '!$B$5</xm:f>
            <x14:dxf>
              <fill>
                <patternFill>
                  <bgColor rgb="FFFFFF00"/>
                </patternFill>
              </fill>
            </x14:dxf>
          </x14:cfRule>
          <x14:cfRule type="containsText" priority="238" operator="containsText" id="{DE88B837-58C2-4BE1-8E41-E0EC48DE9275}">
            <xm:f>NOT(ISERROR(SEARCH('Listas '!$B$4,L125)))</xm:f>
            <xm:f>'Listas '!$B$4</xm:f>
            <x14:dxf>
              <fill>
                <patternFill>
                  <bgColor rgb="FFFF0000"/>
                </patternFill>
              </fill>
            </x14:dxf>
          </x14:cfRule>
          <xm:sqref>L125</xm:sqref>
        </x14:conditionalFormatting>
        <x14:conditionalFormatting xmlns:xm="http://schemas.microsoft.com/office/excel/2006/main">
          <x14:cfRule type="containsText" priority="232" operator="containsText" id="{65F13178-4181-4B1B-A094-DA2C4FB8BF8F}">
            <xm:f>NOT(ISERROR(SEARCH('Listas '!$B$6,L35)))</xm:f>
            <xm:f>'Listas '!$B$6</xm:f>
            <x14:dxf>
              <fill>
                <patternFill>
                  <bgColor rgb="FF92D050"/>
                </patternFill>
              </fill>
            </x14:dxf>
          </x14:cfRule>
          <x14:cfRule type="containsText" priority="233" operator="containsText" id="{BB9CAEFE-C330-41AD-9E79-CE4D86AB156D}">
            <xm:f>NOT(ISERROR(SEARCH('Listas '!$B$5,L35)))</xm:f>
            <xm:f>'Listas '!$B$5</xm:f>
            <x14:dxf>
              <fill>
                <patternFill>
                  <bgColor rgb="FFFFFF00"/>
                </patternFill>
              </fill>
            </x14:dxf>
          </x14:cfRule>
          <x14:cfRule type="containsText" priority="234" operator="containsText" id="{1A05784F-71F7-406D-A085-47D6F331277E}">
            <xm:f>NOT(ISERROR(SEARCH('Listas '!$B$4,L35)))</xm:f>
            <xm:f>'Listas '!$B$4</xm:f>
            <x14:dxf>
              <fill>
                <patternFill>
                  <bgColor rgb="FFFF0000"/>
                </patternFill>
              </fill>
            </x14:dxf>
          </x14:cfRule>
          <xm:sqref>L35</xm:sqref>
        </x14:conditionalFormatting>
        <x14:conditionalFormatting xmlns:xm="http://schemas.microsoft.com/office/excel/2006/main">
          <x14:cfRule type="containsText" priority="228" operator="containsText" id="{17B1512D-8306-4CAD-A24C-74895E8F9E86}">
            <xm:f>NOT(ISERROR(SEARCH('Listas '!$B$6,L36)))</xm:f>
            <xm:f>'Listas '!$B$6</xm:f>
            <x14:dxf>
              <fill>
                <patternFill>
                  <bgColor rgb="FF92D050"/>
                </patternFill>
              </fill>
            </x14:dxf>
          </x14:cfRule>
          <x14:cfRule type="containsText" priority="229" operator="containsText" id="{F3656424-3BB5-482B-B1C3-B6A240EA2BCE}">
            <xm:f>NOT(ISERROR(SEARCH('Listas '!$B$5,L36)))</xm:f>
            <xm:f>'Listas '!$B$5</xm:f>
            <x14:dxf>
              <fill>
                <patternFill>
                  <bgColor rgb="FFFFFF00"/>
                </patternFill>
              </fill>
            </x14:dxf>
          </x14:cfRule>
          <x14:cfRule type="containsText" priority="230" operator="containsText" id="{561467AE-F774-41C7-84F0-D5CFF9CAA6AF}">
            <xm:f>NOT(ISERROR(SEARCH('Listas '!$B$4,L36)))</xm:f>
            <xm:f>'Listas '!$B$4</xm:f>
            <x14:dxf>
              <fill>
                <patternFill>
                  <bgColor rgb="FFFF0000"/>
                </patternFill>
              </fill>
            </x14:dxf>
          </x14:cfRule>
          <xm:sqref>L36</xm:sqref>
        </x14:conditionalFormatting>
        <x14:conditionalFormatting xmlns:xm="http://schemas.microsoft.com/office/excel/2006/main">
          <x14:cfRule type="containsText" priority="224" operator="containsText" id="{956C7147-E740-4031-BB5F-6DFC04C1C596}">
            <xm:f>NOT(ISERROR(SEARCH('Listas '!$B$6,L37)))</xm:f>
            <xm:f>'Listas '!$B$6</xm:f>
            <x14:dxf>
              <fill>
                <patternFill>
                  <bgColor rgb="FF92D050"/>
                </patternFill>
              </fill>
            </x14:dxf>
          </x14:cfRule>
          <x14:cfRule type="containsText" priority="225" operator="containsText" id="{E58CB7FA-623B-46B6-B33E-2AAA36592015}">
            <xm:f>NOT(ISERROR(SEARCH('Listas '!$B$5,L37)))</xm:f>
            <xm:f>'Listas '!$B$5</xm:f>
            <x14:dxf>
              <fill>
                <patternFill>
                  <bgColor rgb="FFFFFF00"/>
                </patternFill>
              </fill>
            </x14:dxf>
          </x14:cfRule>
          <x14:cfRule type="containsText" priority="226" operator="containsText" id="{C883EACF-C02F-40DA-85E9-9A773D75863C}">
            <xm:f>NOT(ISERROR(SEARCH('Listas '!$B$4,L37)))</xm:f>
            <xm:f>'Listas '!$B$4</xm:f>
            <x14:dxf>
              <fill>
                <patternFill>
                  <bgColor rgb="FFFF0000"/>
                </patternFill>
              </fill>
            </x14:dxf>
          </x14:cfRule>
          <xm:sqref>L37</xm:sqref>
        </x14:conditionalFormatting>
        <x14:conditionalFormatting xmlns:xm="http://schemas.microsoft.com/office/excel/2006/main">
          <x14:cfRule type="containsText" priority="220" operator="containsText" id="{CB90C1DC-9840-4CA9-9B8D-67508FEEFC8D}">
            <xm:f>NOT(ISERROR(SEARCH('Listas '!$B$6,L38)))</xm:f>
            <xm:f>'Listas '!$B$6</xm:f>
            <x14:dxf>
              <fill>
                <patternFill>
                  <bgColor rgb="FF92D050"/>
                </patternFill>
              </fill>
            </x14:dxf>
          </x14:cfRule>
          <x14:cfRule type="containsText" priority="221" operator="containsText" id="{DF27909A-0BF5-4133-812F-8917D2A86FBB}">
            <xm:f>NOT(ISERROR(SEARCH('Listas '!$B$5,L38)))</xm:f>
            <xm:f>'Listas '!$B$5</xm:f>
            <x14:dxf>
              <fill>
                <patternFill>
                  <bgColor rgb="FFFFFF00"/>
                </patternFill>
              </fill>
            </x14:dxf>
          </x14:cfRule>
          <x14:cfRule type="containsText" priority="222" operator="containsText" id="{91DD2540-F35B-4D07-A196-4D4EC6864A32}">
            <xm:f>NOT(ISERROR(SEARCH('Listas '!$B$4,L38)))</xm:f>
            <xm:f>'Listas '!$B$4</xm:f>
            <x14:dxf>
              <fill>
                <patternFill>
                  <bgColor rgb="FFFF0000"/>
                </patternFill>
              </fill>
            </x14:dxf>
          </x14:cfRule>
          <xm:sqref>L38</xm:sqref>
        </x14:conditionalFormatting>
        <x14:conditionalFormatting xmlns:xm="http://schemas.microsoft.com/office/excel/2006/main">
          <x14:cfRule type="containsText" priority="216" operator="containsText" id="{81E1BB42-8995-4128-BECF-C78C0B02AB36}">
            <xm:f>NOT(ISERROR(SEARCH('Listas '!$B$6,L39)))</xm:f>
            <xm:f>'Listas '!$B$6</xm:f>
            <x14:dxf>
              <fill>
                <patternFill>
                  <bgColor rgb="FF92D050"/>
                </patternFill>
              </fill>
            </x14:dxf>
          </x14:cfRule>
          <x14:cfRule type="containsText" priority="217" operator="containsText" id="{BC41414A-5208-4115-B50A-F4D9F1C4FEB1}">
            <xm:f>NOT(ISERROR(SEARCH('Listas '!$B$5,L39)))</xm:f>
            <xm:f>'Listas '!$B$5</xm:f>
            <x14:dxf>
              <fill>
                <patternFill>
                  <bgColor rgb="FFFFFF00"/>
                </patternFill>
              </fill>
            </x14:dxf>
          </x14:cfRule>
          <x14:cfRule type="containsText" priority="218" operator="containsText" id="{FCCD42F0-B19F-4A27-9C2A-416B91C287E4}">
            <xm:f>NOT(ISERROR(SEARCH('Listas '!$B$4,L39)))</xm:f>
            <xm:f>'Listas '!$B$4</xm:f>
            <x14:dxf>
              <fill>
                <patternFill>
                  <bgColor rgb="FFFF0000"/>
                </patternFill>
              </fill>
            </x14:dxf>
          </x14:cfRule>
          <xm:sqref>L39</xm:sqref>
        </x14:conditionalFormatting>
        <x14:conditionalFormatting xmlns:xm="http://schemas.microsoft.com/office/excel/2006/main">
          <x14:cfRule type="containsText" priority="212" operator="containsText" id="{253B78EA-0871-4FB3-8907-7E03E00A4015}">
            <xm:f>NOT(ISERROR(SEARCH('Listas '!$B$6,L40)))</xm:f>
            <xm:f>'Listas '!$B$6</xm:f>
            <x14:dxf>
              <fill>
                <patternFill>
                  <bgColor rgb="FF92D050"/>
                </patternFill>
              </fill>
            </x14:dxf>
          </x14:cfRule>
          <x14:cfRule type="containsText" priority="213" operator="containsText" id="{7CFD8345-EF0B-41AA-865C-9012E6D6875D}">
            <xm:f>NOT(ISERROR(SEARCH('Listas '!$B$5,L40)))</xm:f>
            <xm:f>'Listas '!$B$5</xm:f>
            <x14:dxf>
              <fill>
                <patternFill>
                  <bgColor rgb="FFFFFF00"/>
                </patternFill>
              </fill>
            </x14:dxf>
          </x14:cfRule>
          <x14:cfRule type="containsText" priority="214" operator="containsText" id="{55931E95-B846-40D2-9692-8C09F33DCF58}">
            <xm:f>NOT(ISERROR(SEARCH('Listas '!$B$4,L40)))</xm:f>
            <xm:f>'Listas '!$B$4</xm:f>
            <x14:dxf>
              <fill>
                <patternFill>
                  <bgColor rgb="FFFF0000"/>
                </patternFill>
              </fill>
            </x14:dxf>
          </x14:cfRule>
          <xm:sqref>L40</xm:sqref>
        </x14:conditionalFormatting>
        <x14:conditionalFormatting xmlns:xm="http://schemas.microsoft.com/office/excel/2006/main">
          <x14:cfRule type="containsText" priority="208" operator="containsText" id="{32439E98-CFCA-4E73-A071-2E88CC1E9C49}">
            <xm:f>NOT(ISERROR(SEARCH('Listas '!$B$6,L41)))</xm:f>
            <xm:f>'Listas '!$B$6</xm:f>
            <x14:dxf>
              <fill>
                <patternFill>
                  <bgColor rgb="FF92D050"/>
                </patternFill>
              </fill>
            </x14:dxf>
          </x14:cfRule>
          <x14:cfRule type="containsText" priority="209" operator="containsText" id="{8F402FAD-B6D0-4DF8-A7E0-90FB78E59424}">
            <xm:f>NOT(ISERROR(SEARCH('Listas '!$B$5,L41)))</xm:f>
            <xm:f>'Listas '!$B$5</xm:f>
            <x14:dxf>
              <fill>
                <patternFill>
                  <bgColor rgb="FFFFFF00"/>
                </patternFill>
              </fill>
            </x14:dxf>
          </x14:cfRule>
          <x14:cfRule type="containsText" priority="210" operator="containsText" id="{03F49421-2459-4DF7-B4C1-A6DA2C2D1440}">
            <xm:f>NOT(ISERROR(SEARCH('Listas '!$B$4,L41)))</xm:f>
            <xm:f>'Listas '!$B$4</xm:f>
            <x14:dxf>
              <fill>
                <patternFill>
                  <bgColor rgb="FFFF0000"/>
                </patternFill>
              </fill>
            </x14:dxf>
          </x14:cfRule>
          <xm:sqref>L41</xm:sqref>
        </x14:conditionalFormatting>
        <x14:conditionalFormatting xmlns:xm="http://schemas.microsoft.com/office/excel/2006/main">
          <x14:cfRule type="containsText" priority="204" operator="containsText" id="{486F6794-F172-4AFD-B64E-0EDAB4AF0906}">
            <xm:f>NOT(ISERROR(SEARCH('Listas '!$B$6,L42)))</xm:f>
            <xm:f>'Listas '!$B$6</xm:f>
            <x14:dxf>
              <fill>
                <patternFill>
                  <bgColor rgb="FF92D050"/>
                </patternFill>
              </fill>
            </x14:dxf>
          </x14:cfRule>
          <x14:cfRule type="containsText" priority="205" operator="containsText" id="{61D3B0CE-5F7B-4311-9405-F66D0D1D348C}">
            <xm:f>NOT(ISERROR(SEARCH('Listas '!$B$5,L42)))</xm:f>
            <xm:f>'Listas '!$B$5</xm:f>
            <x14:dxf>
              <fill>
                <patternFill>
                  <bgColor rgb="FFFFFF00"/>
                </patternFill>
              </fill>
            </x14:dxf>
          </x14:cfRule>
          <x14:cfRule type="containsText" priority="206" operator="containsText" id="{4615CBBB-766D-4820-A631-BBD02D57ABB6}">
            <xm:f>NOT(ISERROR(SEARCH('Listas '!$B$4,L42)))</xm:f>
            <xm:f>'Listas '!$B$4</xm:f>
            <x14:dxf>
              <fill>
                <patternFill>
                  <bgColor rgb="FFFF0000"/>
                </patternFill>
              </fill>
            </x14:dxf>
          </x14:cfRule>
          <xm:sqref>L42</xm:sqref>
        </x14:conditionalFormatting>
        <x14:conditionalFormatting xmlns:xm="http://schemas.microsoft.com/office/excel/2006/main">
          <x14:cfRule type="containsText" priority="200" operator="containsText" id="{02D04E59-54D5-46A1-AC79-73EB01D91122}">
            <xm:f>NOT(ISERROR(SEARCH('Listas '!$B$6,L43)))</xm:f>
            <xm:f>'Listas '!$B$6</xm:f>
            <x14:dxf>
              <fill>
                <patternFill>
                  <bgColor rgb="FF92D050"/>
                </patternFill>
              </fill>
            </x14:dxf>
          </x14:cfRule>
          <x14:cfRule type="containsText" priority="201" operator="containsText" id="{97829122-1533-48E3-9783-D9256BE29A02}">
            <xm:f>NOT(ISERROR(SEARCH('Listas '!$B$5,L43)))</xm:f>
            <xm:f>'Listas '!$B$5</xm:f>
            <x14:dxf>
              <fill>
                <patternFill>
                  <bgColor rgb="FFFFFF00"/>
                </patternFill>
              </fill>
            </x14:dxf>
          </x14:cfRule>
          <x14:cfRule type="containsText" priority="202" operator="containsText" id="{D1A30831-A50F-4494-AD01-5E302728D138}">
            <xm:f>NOT(ISERROR(SEARCH('Listas '!$B$4,L43)))</xm:f>
            <xm:f>'Listas '!$B$4</xm:f>
            <x14:dxf>
              <fill>
                <patternFill>
                  <bgColor rgb="FFFF0000"/>
                </patternFill>
              </fill>
            </x14:dxf>
          </x14:cfRule>
          <xm:sqref>L43</xm:sqref>
        </x14:conditionalFormatting>
        <x14:conditionalFormatting xmlns:xm="http://schemas.microsoft.com/office/excel/2006/main">
          <x14:cfRule type="containsText" priority="192" operator="containsText" id="{F0D588CF-55F6-4649-80DB-818A0BB16525}">
            <xm:f>NOT(ISERROR(SEARCH('Listas '!$B$6,L141)))</xm:f>
            <xm:f>'Listas '!$B$6</xm:f>
            <x14:dxf>
              <fill>
                <patternFill>
                  <bgColor rgb="FF92D050"/>
                </patternFill>
              </fill>
            </x14:dxf>
          </x14:cfRule>
          <x14:cfRule type="containsText" priority="193" operator="containsText" id="{36244AD8-E6A9-4006-9BEE-638E1B0E6925}">
            <xm:f>NOT(ISERROR(SEARCH('Listas '!$B$5,L141)))</xm:f>
            <xm:f>'Listas '!$B$5</xm:f>
            <x14:dxf>
              <fill>
                <patternFill>
                  <bgColor rgb="FFFFFF00"/>
                </patternFill>
              </fill>
            </x14:dxf>
          </x14:cfRule>
          <x14:cfRule type="containsText" priority="194" operator="containsText" id="{A07C1988-4E9A-4A8E-85D6-48E2F25FF007}">
            <xm:f>NOT(ISERROR(SEARCH('Listas '!$B$4,L141)))</xm:f>
            <xm:f>'Listas '!$B$4</xm:f>
            <x14:dxf>
              <fill>
                <patternFill>
                  <bgColor rgb="FFFF0000"/>
                </patternFill>
              </fill>
            </x14:dxf>
          </x14:cfRule>
          <xm:sqref>L141</xm:sqref>
        </x14:conditionalFormatting>
        <x14:conditionalFormatting xmlns:xm="http://schemas.microsoft.com/office/excel/2006/main">
          <x14:cfRule type="containsText" priority="188" operator="containsText" id="{262F64BA-D0B5-4257-A50E-396AC170455F}">
            <xm:f>NOT(ISERROR(SEARCH('Listas '!$B$6,L119)))</xm:f>
            <xm:f>'Listas '!$B$6</xm:f>
            <x14:dxf>
              <fill>
                <patternFill>
                  <bgColor rgb="FF92D050"/>
                </patternFill>
              </fill>
            </x14:dxf>
          </x14:cfRule>
          <x14:cfRule type="containsText" priority="189" operator="containsText" id="{40D6D569-F22A-4A8C-8001-0F355BAB358C}">
            <xm:f>NOT(ISERROR(SEARCH('Listas '!$B$5,L119)))</xm:f>
            <xm:f>'Listas '!$B$5</xm:f>
            <x14:dxf>
              <fill>
                <patternFill>
                  <bgColor rgb="FFFFFF00"/>
                </patternFill>
              </fill>
            </x14:dxf>
          </x14:cfRule>
          <x14:cfRule type="containsText" priority="190" operator="containsText" id="{80ADE095-8407-4D30-B5A2-04888DA2D8E6}">
            <xm:f>NOT(ISERROR(SEARCH('Listas '!$B$4,L119)))</xm:f>
            <xm:f>'Listas '!$B$4</xm:f>
            <x14:dxf>
              <fill>
                <patternFill>
                  <bgColor rgb="FFFF0000"/>
                </patternFill>
              </fill>
            </x14:dxf>
          </x14:cfRule>
          <xm:sqref>L119</xm:sqref>
        </x14:conditionalFormatting>
        <x14:conditionalFormatting xmlns:xm="http://schemas.microsoft.com/office/excel/2006/main">
          <x14:cfRule type="containsText" priority="184" operator="containsText" id="{A64F9A22-BE51-47B0-B9CE-DC9A6F09E59A}">
            <xm:f>NOT(ISERROR(SEARCH('Listas '!$B$6,N22)))</xm:f>
            <xm:f>'Listas '!$B$6</xm:f>
            <x14:dxf>
              <fill>
                <patternFill>
                  <bgColor rgb="FF92D050"/>
                </patternFill>
              </fill>
            </x14:dxf>
          </x14:cfRule>
          <x14:cfRule type="containsText" priority="185" operator="containsText" id="{EE73000F-17D2-4DB6-AA16-B26D9AFF2DE3}">
            <xm:f>NOT(ISERROR(SEARCH('Listas '!$B$5,N22)))</xm:f>
            <xm:f>'Listas '!$B$5</xm:f>
            <x14:dxf>
              <fill>
                <patternFill>
                  <bgColor rgb="FFFFFF00"/>
                </patternFill>
              </fill>
            </x14:dxf>
          </x14:cfRule>
          <x14:cfRule type="containsText" priority="186" operator="containsText" id="{EE0C14B1-AE44-46B6-8A38-D0132D9E423B}">
            <xm:f>NOT(ISERROR(SEARCH('Listas '!$B$4,N22)))</xm:f>
            <xm:f>'Listas '!$B$4</xm:f>
            <x14:dxf>
              <fill>
                <patternFill>
                  <bgColor rgb="FFFF0000"/>
                </patternFill>
              </fill>
            </x14:dxf>
          </x14:cfRule>
          <xm:sqref>N22</xm:sqref>
        </x14:conditionalFormatting>
        <x14:conditionalFormatting xmlns:xm="http://schemas.microsoft.com/office/excel/2006/main">
          <x14:cfRule type="containsText" priority="180" operator="containsText" id="{E1990026-0E4F-446E-845D-E65B2DC1B96F}">
            <xm:f>NOT(ISERROR(SEARCH('Listas '!$B$6,N70)))</xm:f>
            <xm:f>'Listas '!$B$6</xm:f>
            <x14:dxf>
              <fill>
                <patternFill>
                  <bgColor rgb="FF92D050"/>
                </patternFill>
              </fill>
            </x14:dxf>
          </x14:cfRule>
          <x14:cfRule type="containsText" priority="181" operator="containsText" id="{B5CB7D50-80D7-43A5-B306-281586FBA6E9}">
            <xm:f>NOT(ISERROR(SEARCH('Listas '!$B$5,N70)))</xm:f>
            <xm:f>'Listas '!$B$5</xm:f>
            <x14:dxf>
              <fill>
                <patternFill>
                  <bgColor rgb="FFFFFF00"/>
                </patternFill>
              </fill>
            </x14:dxf>
          </x14:cfRule>
          <x14:cfRule type="containsText" priority="182" operator="containsText" id="{FA39799E-6E39-4598-803B-E5894DE7E765}">
            <xm:f>NOT(ISERROR(SEARCH('Listas '!$B$4,N70)))</xm:f>
            <xm:f>'Listas '!$B$4</xm:f>
            <x14:dxf>
              <fill>
                <patternFill>
                  <bgColor rgb="FFFF0000"/>
                </patternFill>
              </fill>
            </x14:dxf>
          </x14:cfRule>
          <xm:sqref>N70</xm:sqref>
        </x14:conditionalFormatting>
        <x14:conditionalFormatting xmlns:xm="http://schemas.microsoft.com/office/excel/2006/main">
          <x14:cfRule type="containsText" priority="176" operator="containsText" id="{5924779A-CCF6-4E2D-A4AD-01116306786E}">
            <xm:f>NOT(ISERROR(SEARCH('Listas '!$B$6,N71)))</xm:f>
            <xm:f>'Listas '!$B$6</xm:f>
            <x14:dxf>
              <fill>
                <patternFill>
                  <bgColor rgb="FF92D050"/>
                </patternFill>
              </fill>
            </x14:dxf>
          </x14:cfRule>
          <x14:cfRule type="containsText" priority="177" operator="containsText" id="{ED4C0A7C-A799-4864-8BEA-F17C76FB7B4A}">
            <xm:f>NOT(ISERROR(SEARCH('Listas '!$B$5,N71)))</xm:f>
            <xm:f>'Listas '!$B$5</xm:f>
            <x14:dxf>
              <fill>
                <patternFill>
                  <bgColor rgb="FFFFFF00"/>
                </patternFill>
              </fill>
            </x14:dxf>
          </x14:cfRule>
          <x14:cfRule type="containsText" priority="178" operator="containsText" id="{019B09E1-A720-4EA5-8D8F-CF5EE45F2B1F}">
            <xm:f>NOT(ISERROR(SEARCH('Listas '!$B$4,N71)))</xm:f>
            <xm:f>'Listas '!$B$4</xm:f>
            <x14:dxf>
              <fill>
                <patternFill>
                  <bgColor rgb="FFFF0000"/>
                </patternFill>
              </fill>
            </x14:dxf>
          </x14:cfRule>
          <xm:sqref>N71:N73</xm:sqref>
        </x14:conditionalFormatting>
        <x14:conditionalFormatting xmlns:xm="http://schemas.microsoft.com/office/excel/2006/main">
          <x14:cfRule type="containsText" priority="172" operator="containsText" id="{B6F34657-94D7-4FE6-ABB9-EDAE7587CE3C}">
            <xm:f>NOT(ISERROR(SEARCH('Listas '!$B$6,N75)))</xm:f>
            <xm:f>'Listas '!$B$6</xm:f>
            <x14:dxf>
              <fill>
                <patternFill>
                  <bgColor rgb="FF92D050"/>
                </patternFill>
              </fill>
            </x14:dxf>
          </x14:cfRule>
          <x14:cfRule type="containsText" priority="173" operator="containsText" id="{459127D6-5EC0-4753-B89E-6C51929A9844}">
            <xm:f>NOT(ISERROR(SEARCH('Listas '!$B$5,N75)))</xm:f>
            <xm:f>'Listas '!$B$5</xm:f>
            <x14:dxf>
              <fill>
                <patternFill>
                  <bgColor rgb="FFFFFF00"/>
                </patternFill>
              </fill>
            </x14:dxf>
          </x14:cfRule>
          <x14:cfRule type="containsText" priority="174" operator="containsText" id="{595107DD-B8EC-48AD-9FF1-6B987B8B7E1B}">
            <xm:f>NOT(ISERROR(SEARCH('Listas '!$B$4,N75)))</xm:f>
            <xm:f>'Listas '!$B$4</xm:f>
            <x14:dxf>
              <fill>
                <patternFill>
                  <bgColor rgb="FFFF0000"/>
                </patternFill>
              </fill>
            </x14:dxf>
          </x14:cfRule>
          <xm:sqref>N75:N76</xm:sqref>
        </x14:conditionalFormatting>
        <x14:conditionalFormatting xmlns:xm="http://schemas.microsoft.com/office/excel/2006/main">
          <x14:cfRule type="containsText" priority="168" operator="containsText" id="{F28D5700-5666-48DE-A5E5-E944C39D166A}">
            <xm:f>NOT(ISERROR(SEARCH('Listas '!$B$6,N77)))</xm:f>
            <xm:f>'Listas '!$B$6</xm:f>
            <x14:dxf>
              <fill>
                <patternFill>
                  <bgColor rgb="FF92D050"/>
                </patternFill>
              </fill>
            </x14:dxf>
          </x14:cfRule>
          <x14:cfRule type="containsText" priority="169" operator="containsText" id="{E7FDC9BB-1206-4A2D-9571-43CB4896D897}">
            <xm:f>NOT(ISERROR(SEARCH('Listas '!$B$5,N77)))</xm:f>
            <xm:f>'Listas '!$B$5</xm:f>
            <x14:dxf>
              <fill>
                <patternFill>
                  <bgColor rgb="FFFFFF00"/>
                </patternFill>
              </fill>
            </x14:dxf>
          </x14:cfRule>
          <x14:cfRule type="containsText" priority="170" operator="containsText" id="{BD585553-EFF9-4116-96E5-48AE84504F68}">
            <xm:f>NOT(ISERROR(SEARCH('Listas '!$B$4,N77)))</xm:f>
            <xm:f>'Listas '!$B$4</xm:f>
            <x14:dxf>
              <fill>
                <patternFill>
                  <bgColor rgb="FFFF0000"/>
                </patternFill>
              </fill>
            </x14:dxf>
          </x14:cfRule>
          <xm:sqref>N77:N79</xm:sqref>
        </x14:conditionalFormatting>
        <x14:conditionalFormatting xmlns:xm="http://schemas.microsoft.com/office/excel/2006/main">
          <x14:cfRule type="containsText" priority="164" operator="containsText" id="{17A90A90-2AEF-42E6-81A4-5D3FEF472077}">
            <xm:f>NOT(ISERROR(SEARCH('Listas '!$B$6,N80)))</xm:f>
            <xm:f>'Listas '!$B$6</xm:f>
            <x14:dxf>
              <fill>
                <patternFill>
                  <bgColor rgb="FF92D050"/>
                </patternFill>
              </fill>
            </x14:dxf>
          </x14:cfRule>
          <x14:cfRule type="containsText" priority="165" operator="containsText" id="{2C9C2DEC-3A3B-470E-8874-AE711FC09062}">
            <xm:f>NOT(ISERROR(SEARCH('Listas '!$B$5,N80)))</xm:f>
            <xm:f>'Listas '!$B$5</xm:f>
            <x14:dxf>
              <fill>
                <patternFill>
                  <bgColor rgb="FFFFFF00"/>
                </patternFill>
              </fill>
            </x14:dxf>
          </x14:cfRule>
          <x14:cfRule type="containsText" priority="166" operator="containsText" id="{1387779A-40E8-40D0-A8FE-F78B574050EA}">
            <xm:f>NOT(ISERROR(SEARCH('Listas '!$B$4,N80)))</xm:f>
            <xm:f>'Listas '!$B$4</xm:f>
            <x14:dxf>
              <fill>
                <patternFill>
                  <bgColor rgb="FFFF0000"/>
                </patternFill>
              </fill>
            </x14:dxf>
          </x14:cfRule>
          <xm:sqref>N80</xm:sqref>
        </x14:conditionalFormatting>
        <x14:conditionalFormatting xmlns:xm="http://schemas.microsoft.com/office/excel/2006/main">
          <x14:cfRule type="containsText" priority="160" operator="containsText" id="{612B54CF-D637-4137-BD45-5C0269DA7A85}">
            <xm:f>NOT(ISERROR(SEARCH('Listas '!$B$6,N81)))</xm:f>
            <xm:f>'Listas '!$B$6</xm:f>
            <x14:dxf>
              <fill>
                <patternFill>
                  <bgColor rgb="FF92D050"/>
                </patternFill>
              </fill>
            </x14:dxf>
          </x14:cfRule>
          <x14:cfRule type="containsText" priority="161" operator="containsText" id="{F66103DF-0081-47B1-93D0-E6B806E93E20}">
            <xm:f>NOT(ISERROR(SEARCH('Listas '!$B$5,N81)))</xm:f>
            <xm:f>'Listas '!$B$5</xm:f>
            <x14:dxf>
              <fill>
                <patternFill>
                  <bgColor rgb="FFFFFF00"/>
                </patternFill>
              </fill>
            </x14:dxf>
          </x14:cfRule>
          <x14:cfRule type="containsText" priority="162" operator="containsText" id="{335D7A14-ABA8-4D43-A426-FB37C799FC08}">
            <xm:f>NOT(ISERROR(SEARCH('Listas '!$B$4,N81)))</xm:f>
            <xm:f>'Listas '!$B$4</xm:f>
            <x14:dxf>
              <fill>
                <patternFill>
                  <bgColor rgb="FFFF0000"/>
                </patternFill>
              </fill>
            </x14:dxf>
          </x14:cfRule>
          <xm:sqref>N81</xm:sqref>
        </x14:conditionalFormatting>
        <x14:conditionalFormatting xmlns:xm="http://schemas.microsoft.com/office/excel/2006/main">
          <x14:cfRule type="containsText" priority="156" operator="containsText" id="{53902CD2-0A4E-4525-B8A8-EAD571C44356}">
            <xm:f>NOT(ISERROR(SEARCH('Listas '!$B$6,N83)))</xm:f>
            <xm:f>'Listas '!$B$6</xm:f>
            <x14:dxf>
              <fill>
                <patternFill>
                  <bgColor rgb="FF92D050"/>
                </patternFill>
              </fill>
            </x14:dxf>
          </x14:cfRule>
          <x14:cfRule type="containsText" priority="157" operator="containsText" id="{4E68C3F7-837C-4D48-8052-03C9086A7081}">
            <xm:f>NOT(ISERROR(SEARCH('Listas '!$B$5,N83)))</xm:f>
            <xm:f>'Listas '!$B$5</xm:f>
            <x14:dxf>
              <fill>
                <patternFill>
                  <bgColor rgb="FFFFFF00"/>
                </patternFill>
              </fill>
            </x14:dxf>
          </x14:cfRule>
          <x14:cfRule type="containsText" priority="158" operator="containsText" id="{5135D014-59E2-4D38-B93A-59ACDD8EB54C}">
            <xm:f>NOT(ISERROR(SEARCH('Listas '!$B$4,N83)))</xm:f>
            <xm:f>'Listas '!$B$4</xm:f>
            <x14:dxf>
              <fill>
                <patternFill>
                  <bgColor rgb="FFFF0000"/>
                </patternFill>
              </fill>
            </x14:dxf>
          </x14:cfRule>
          <xm:sqref>N83</xm:sqref>
        </x14:conditionalFormatting>
        <x14:conditionalFormatting xmlns:xm="http://schemas.microsoft.com/office/excel/2006/main">
          <x14:cfRule type="containsText" priority="152" operator="containsText" id="{34D91177-A7EF-435D-9BDF-93101BF868F3}">
            <xm:f>NOT(ISERROR(SEARCH('Listas '!$B$6,N84)))</xm:f>
            <xm:f>'Listas '!$B$6</xm:f>
            <x14:dxf>
              <fill>
                <patternFill>
                  <bgColor rgb="FF92D050"/>
                </patternFill>
              </fill>
            </x14:dxf>
          </x14:cfRule>
          <x14:cfRule type="containsText" priority="153" operator="containsText" id="{0A3520C8-B006-4D3B-980C-5248358752A1}">
            <xm:f>NOT(ISERROR(SEARCH('Listas '!$B$5,N84)))</xm:f>
            <xm:f>'Listas '!$B$5</xm:f>
            <x14:dxf>
              <fill>
                <patternFill>
                  <bgColor rgb="FFFFFF00"/>
                </patternFill>
              </fill>
            </x14:dxf>
          </x14:cfRule>
          <x14:cfRule type="containsText" priority="154" operator="containsText" id="{9098B7ED-F774-4829-AA1E-1C1305F6D94C}">
            <xm:f>NOT(ISERROR(SEARCH('Listas '!$B$4,N84)))</xm:f>
            <xm:f>'Listas '!$B$4</xm:f>
            <x14:dxf>
              <fill>
                <patternFill>
                  <bgColor rgb="FFFF0000"/>
                </patternFill>
              </fill>
            </x14:dxf>
          </x14:cfRule>
          <xm:sqref>N84</xm:sqref>
        </x14:conditionalFormatting>
        <x14:conditionalFormatting xmlns:xm="http://schemas.microsoft.com/office/excel/2006/main">
          <x14:cfRule type="containsText" priority="148" operator="containsText" id="{4166EBDA-19DA-4D38-93CF-3C97DAF0A479}">
            <xm:f>NOT(ISERROR(SEARCH('Listas '!$B$6,N87)))</xm:f>
            <xm:f>'Listas '!$B$6</xm:f>
            <x14:dxf>
              <fill>
                <patternFill>
                  <bgColor rgb="FF92D050"/>
                </patternFill>
              </fill>
            </x14:dxf>
          </x14:cfRule>
          <x14:cfRule type="containsText" priority="149" operator="containsText" id="{7873C7F2-33FC-40E7-9A63-735C28C4BC99}">
            <xm:f>NOT(ISERROR(SEARCH('Listas '!$B$5,N87)))</xm:f>
            <xm:f>'Listas '!$B$5</xm:f>
            <x14:dxf>
              <fill>
                <patternFill>
                  <bgColor rgb="FFFFFF00"/>
                </patternFill>
              </fill>
            </x14:dxf>
          </x14:cfRule>
          <x14:cfRule type="containsText" priority="150" operator="containsText" id="{8E209FF8-AEEC-4F3D-8219-F9D3D1723BA8}">
            <xm:f>NOT(ISERROR(SEARCH('Listas '!$B$4,N87)))</xm:f>
            <xm:f>'Listas '!$B$4</xm:f>
            <x14:dxf>
              <fill>
                <patternFill>
                  <bgColor rgb="FFFF0000"/>
                </patternFill>
              </fill>
            </x14:dxf>
          </x14:cfRule>
          <xm:sqref>N87</xm:sqref>
        </x14:conditionalFormatting>
        <x14:conditionalFormatting xmlns:xm="http://schemas.microsoft.com/office/excel/2006/main">
          <x14:cfRule type="containsText" priority="144" operator="containsText" id="{27A367AF-BD19-4AE0-9621-06BE0BD1017E}">
            <xm:f>NOT(ISERROR(SEARCH('Listas '!$B$6,N89)))</xm:f>
            <xm:f>'Listas '!$B$6</xm:f>
            <x14:dxf>
              <fill>
                <patternFill>
                  <bgColor rgb="FF92D050"/>
                </patternFill>
              </fill>
            </x14:dxf>
          </x14:cfRule>
          <x14:cfRule type="containsText" priority="145" operator="containsText" id="{B3A765B2-2138-47D0-B2A8-3C5644C0AC66}">
            <xm:f>NOT(ISERROR(SEARCH('Listas '!$B$5,N89)))</xm:f>
            <xm:f>'Listas '!$B$5</xm:f>
            <x14:dxf>
              <fill>
                <patternFill>
                  <bgColor rgb="FFFFFF00"/>
                </patternFill>
              </fill>
            </x14:dxf>
          </x14:cfRule>
          <x14:cfRule type="containsText" priority="146" operator="containsText" id="{6BFDE1E7-7C65-4108-A89A-866E307F646C}">
            <xm:f>NOT(ISERROR(SEARCH('Listas '!$B$4,N89)))</xm:f>
            <xm:f>'Listas '!$B$4</xm:f>
            <x14:dxf>
              <fill>
                <patternFill>
                  <bgColor rgb="FFFF0000"/>
                </patternFill>
              </fill>
            </x14:dxf>
          </x14:cfRule>
          <xm:sqref>N89:N93</xm:sqref>
        </x14:conditionalFormatting>
        <x14:conditionalFormatting xmlns:xm="http://schemas.microsoft.com/office/excel/2006/main">
          <x14:cfRule type="containsText" priority="140" operator="containsText" id="{964EEEFA-2356-4F51-A190-33C48658E702}">
            <xm:f>NOT(ISERROR(SEARCH('Listas '!$B$6,N95)))</xm:f>
            <xm:f>'Listas '!$B$6</xm:f>
            <x14:dxf>
              <fill>
                <patternFill>
                  <bgColor rgb="FF92D050"/>
                </patternFill>
              </fill>
            </x14:dxf>
          </x14:cfRule>
          <x14:cfRule type="containsText" priority="141" operator="containsText" id="{38827946-FB64-412D-81C6-28A5E5EEFBB3}">
            <xm:f>NOT(ISERROR(SEARCH('Listas '!$B$5,N95)))</xm:f>
            <xm:f>'Listas '!$B$5</xm:f>
            <x14:dxf>
              <fill>
                <patternFill>
                  <bgColor rgb="FFFFFF00"/>
                </patternFill>
              </fill>
            </x14:dxf>
          </x14:cfRule>
          <x14:cfRule type="containsText" priority="142" operator="containsText" id="{1B7226D7-81A7-4C66-8669-A09DF106F95E}">
            <xm:f>NOT(ISERROR(SEARCH('Listas '!$B$4,N95)))</xm:f>
            <xm:f>'Listas '!$B$4</xm:f>
            <x14:dxf>
              <fill>
                <patternFill>
                  <bgColor rgb="FFFF0000"/>
                </patternFill>
              </fill>
            </x14:dxf>
          </x14:cfRule>
          <xm:sqref>N95:N96</xm:sqref>
        </x14:conditionalFormatting>
        <x14:conditionalFormatting xmlns:xm="http://schemas.microsoft.com/office/excel/2006/main">
          <x14:cfRule type="containsText" priority="136" operator="containsText" id="{1D52E0F1-01B1-43F7-869E-CDA7A0633FED}">
            <xm:f>NOT(ISERROR(SEARCH('Listas '!$B$6,N97)))</xm:f>
            <xm:f>'Listas '!$B$6</xm:f>
            <x14:dxf>
              <fill>
                <patternFill>
                  <bgColor rgb="FF92D050"/>
                </patternFill>
              </fill>
            </x14:dxf>
          </x14:cfRule>
          <x14:cfRule type="containsText" priority="137" operator="containsText" id="{519EBF0B-60CF-40AC-9C9C-19DCDA2C0939}">
            <xm:f>NOT(ISERROR(SEARCH('Listas '!$B$5,N97)))</xm:f>
            <xm:f>'Listas '!$B$5</xm:f>
            <x14:dxf>
              <fill>
                <patternFill>
                  <bgColor rgb="FFFFFF00"/>
                </patternFill>
              </fill>
            </x14:dxf>
          </x14:cfRule>
          <x14:cfRule type="containsText" priority="138" operator="containsText" id="{1A90C114-F133-4795-A2C5-9DAFDB86B3B4}">
            <xm:f>NOT(ISERROR(SEARCH('Listas '!$B$4,N97)))</xm:f>
            <xm:f>'Listas '!$B$4</xm:f>
            <x14:dxf>
              <fill>
                <patternFill>
                  <bgColor rgb="FFFF0000"/>
                </patternFill>
              </fill>
            </x14:dxf>
          </x14:cfRule>
          <xm:sqref>N97</xm:sqref>
        </x14:conditionalFormatting>
        <x14:conditionalFormatting xmlns:xm="http://schemas.microsoft.com/office/excel/2006/main">
          <x14:cfRule type="containsText" priority="132" operator="containsText" id="{991F7FEC-9379-4DF7-815B-92A47E7AB69E}">
            <xm:f>NOT(ISERROR(SEARCH('Listas '!$B$6,N98)))</xm:f>
            <xm:f>'Listas '!$B$6</xm:f>
            <x14:dxf>
              <fill>
                <patternFill>
                  <bgColor rgb="FF92D050"/>
                </patternFill>
              </fill>
            </x14:dxf>
          </x14:cfRule>
          <x14:cfRule type="containsText" priority="133" operator="containsText" id="{4FA8799C-0F0C-4B53-9370-9FD18E49C5DF}">
            <xm:f>NOT(ISERROR(SEARCH('Listas '!$B$5,N98)))</xm:f>
            <xm:f>'Listas '!$B$5</xm:f>
            <x14:dxf>
              <fill>
                <patternFill>
                  <bgColor rgb="FFFFFF00"/>
                </patternFill>
              </fill>
            </x14:dxf>
          </x14:cfRule>
          <x14:cfRule type="containsText" priority="134" operator="containsText" id="{6F5F764E-5E4E-4821-A673-CC60B620C552}">
            <xm:f>NOT(ISERROR(SEARCH('Listas '!$B$4,N98)))</xm:f>
            <xm:f>'Listas '!$B$4</xm:f>
            <x14:dxf>
              <fill>
                <patternFill>
                  <bgColor rgb="FFFF0000"/>
                </patternFill>
              </fill>
            </x14:dxf>
          </x14:cfRule>
          <xm:sqref>N98</xm:sqref>
        </x14:conditionalFormatting>
        <x14:conditionalFormatting xmlns:xm="http://schemas.microsoft.com/office/excel/2006/main">
          <x14:cfRule type="containsText" priority="128" operator="containsText" id="{C7A81DB2-921F-47CA-AECA-331F07EB53E7}">
            <xm:f>NOT(ISERROR(SEARCH('Listas '!$B$6,N99)))</xm:f>
            <xm:f>'Listas '!$B$6</xm:f>
            <x14:dxf>
              <fill>
                <patternFill>
                  <bgColor rgb="FF92D050"/>
                </patternFill>
              </fill>
            </x14:dxf>
          </x14:cfRule>
          <x14:cfRule type="containsText" priority="129" operator="containsText" id="{6EE1D070-C50F-416E-AA97-8F1456AFBE92}">
            <xm:f>NOT(ISERROR(SEARCH('Listas '!$B$5,N99)))</xm:f>
            <xm:f>'Listas '!$B$5</xm:f>
            <x14:dxf>
              <fill>
                <patternFill>
                  <bgColor rgb="FFFFFF00"/>
                </patternFill>
              </fill>
            </x14:dxf>
          </x14:cfRule>
          <x14:cfRule type="containsText" priority="130" operator="containsText" id="{0B233057-42EA-4832-9424-8071853AF979}">
            <xm:f>NOT(ISERROR(SEARCH('Listas '!$B$4,N99)))</xm:f>
            <xm:f>'Listas '!$B$4</xm:f>
            <x14:dxf>
              <fill>
                <patternFill>
                  <bgColor rgb="FFFF0000"/>
                </patternFill>
              </fill>
            </x14:dxf>
          </x14:cfRule>
          <xm:sqref>N99</xm:sqref>
        </x14:conditionalFormatting>
        <x14:conditionalFormatting xmlns:xm="http://schemas.microsoft.com/office/excel/2006/main">
          <x14:cfRule type="containsText" priority="124" operator="containsText" id="{FDFE730F-935C-4604-8895-01562433FF55}">
            <xm:f>NOT(ISERROR(SEARCH('Listas '!$B$6,N101)))</xm:f>
            <xm:f>'Listas '!$B$6</xm:f>
            <x14:dxf>
              <fill>
                <patternFill>
                  <bgColor rgb="FF92D050"/>
                </patternFill>
              </fill>
            </x14:dxf>
          </x14:cfRule>
          <x14:cfRule type="containsText" priority="125" operator="containsText" id="{AD4A1E1E-A065-4705-A657-89C9C8FF9FC0}">
            <xm:f>NOT(ISERROR(SEARCH('Listas '!$B$5,N101)))</xm:f>
            <xm:f>'Listas '!$B$5</xm:f>
            <x14:dxf>
              <fill>
                <patternFill>
                  <bgColor rgb="FFFFFF00"/>
                </patternFill>
              </fill>
            </x14:dxf>
          </x14:cfRule>
          <x14:cfRule type="containsText" priority="126" operator="containsText" id="{E806A35A-C816-4A99-BF21-3246D6FA71EF}">
            <xm:f>NOT(ISERROR(SEARCH('Listas '!$B$4,N101)))</xm:f>
            <xm:f>'Listas '!$B$4</xm:f>
            <x14:dxf>
              <fill>
                <patternFill>
                  <bgColor rgb="FFFF0000"/>
                </patternFill>
              </fill>
            </x14:dxf>
          </x14:cfRule>
          <xm:sqref>N101</xm:sqref>
        </x14:conditionalFormatting>
        <x14:conditionalFormatting xmlns:xm="http://schemas.microsoft.com/office/excel/2006/main">
          <x14:cfRule type="containsText" priority="120" operator="containsText" id="{F609276A-7C13-459F-90B3-97CD557723C9}">
            <xm:f>NOT(ISERROR(SEARCH('Listas '!$B$6,N102)))</xm:f>
            <xm:f>'Listas '!$B$6</xm:f>
            <x14:dxf>
              <fill>
                <patternFill>
                  <bgColor rgb="FF92D050"/>
                </patternFill>
              </fill>
            </x14:dxf>
          </x14:cfRule>
          <x14:cfRule type="containsText" priority="121" operator="containsText" id="{18AD7668-11F4-4B0E-A293-D9A564B54FDC}">
            <xm:f>NOT(ISERROR(SEARCH('Listas '!$B$5,N102)))</xm:f>
            <xm:f>'Listas '!$B$5</xm:f>
            <x14:dxf>
              <fill>
                <patternFill>
                  <bgColor rgb="FFFFFF00"/>
                </patternFill>
              </fill>
            </x14:dxf>
          </x14:cfRule>
          <x14:cfRule type="containsText" priority="122" operator="containsText" id="{80668229-67E9-4F25-B18D-6379F8E03960}">
            <xm:f>NOT(ISERROR(SEARCH('Listas '!$B$4,N102)))</xm:f>
            <xm:f>'Listas '!$B$4</xm:f>
            <x14:dxf>
              <fill>
                <patternFill>
                  <bgColor rgb="FFFF0000"/>
                </patternFill>
              </fill>
            </x14:dxf>
          </x14:cfRule>
          <xm:sqref>N102</xm:sqref>
        </x14:conditionalFormatting>
        <x14:conditionalFormatting xmlns:xm="http://schemas.microsoft.com/office/excel/2006/main">
          <x14:cfRule type="containsText" priority="116" operator="containsText" id="{456F8E7A-4214-43EA-B040-FB29A0A7BF33}">
            <xm:f>NOT(ISERROR(SEARCH('Listas '!$B$6,N103)))</xm:f>
            <xm:f>'Listas '!$B$6</xm:f>
            <x14:dxf>
              <fill>
                <patternFill>
                  <bgColor rgb="FF92D050"/>
                </patternFill>
              </fill>
            </x14:dxf>
          </x14:cfRule>
          <x14:cfRule type="containsText" priority="117" operator="containsText" id="{B7B0135C-DFDA-47E7-801D-3540362B89FF}">
            <xm:f>NOT(ISERROR(SEARCH('Listas '!$B$5,N103)))</xm:f>
            <xm:f>'Listas '!$B$5</xm:f>
            <x14:dxf>
              <fill>
                <patternFill>
                  <bgColor rgb="FFFFFF00"/>
                </patternFill>
              </fill>
            </x14:dxf>
          </x14:cfRule>
          <x14:cfRule type="containsText" priority="118" operator="containsText" id="{F333E51D-44FD-4458-9A8F-894D4C6F3CF4}">
            <xm:f>NOT(ISERROR(SEARCH('Listas '!$B$4,N103)))</xm:f>
            <xm:f>'Listas '!$B$4</xm:f>
            <x14:dxf>
              <fill>
                <patternFill>
                  <bgColor rgb="FFFF0000"/>
                </patternFill>
              </fill>
            </x14:dxf>
          </x14:cfRule>
          <xm:sqref>N103</xm:sqref>
        </x14:conditionalFormatting>
        <x14:conditionalFormatting xmlns:xm="http://schemas.microsoft.com/office/excel/2006/main">
          <x14:cfRule type="containsText" priority="112" operator="containsText" id="{90C78E8C-99F0-44FC-8054-6D728CD86E80}">
            <xm:f>NOT(ISERROR(SEARCH('Listas '!$B$6,N105)))</xm:f>
            <xm:f>'Listas '!$B$6</xm:f>
            <x14:dxf>
              <fill>
                <patternFill>
                  <bgColor rgb="FF92D050"/>
                </patternFill>
              </fill>
            </x14:dxf>
          </x14:cfRule>
          <x14:cfRule type="containsText" priority="113" operator="containsText" id="{9C1FD2FA-70A1-4BE6-A39F-2019D5E23612}">
            <xm:f>NOT(ISERROR(SEARCH('Listas '!$B$5,N105)))</xm:f>
            <xm:f>'Listas '!$B$5</xm:f>
            <x14:dxf>
              <fill>
                <patternFill>
                  <bgColor rgb="FFFFFF00"/>
                </patternFill>
              </fill>
            </x14:dxf>
          </x14:cfRule>
          <x14:cfRule type="containsText" priority="114" operator="containsText" id="{EF56FE79-9B2D-4F00-9059-C46063382665}">
            <xm:f>NOT(ISERROR(SEARCH('Listas '!$B$4,N105)))</xm:f>
            <xm:f>'Listas '!$B$4</xm:f>
            <x14:dxf>
              <fill>
                <patternFill>
                  <bgColor rgb="FFFF0000"/>
                </patternFill>
              </fill>
            </x14:dxf>
          </x14:cfRule>
          <xm:sqref>N105</xm:sqref>
        </x14:conditionalFormatting>
        <x14:conditionalFormatting xmlns:xm="http://schemas.microsoft.com/office/excel/2006/main">
          <x14:cfRule type="containsText" priority="108" operator="containsText" id="{7AE3D0B3-7C82-4C87-B89F-4164C1B17289}">
            <xm:f>NOT(ISERROR(SEARCH('Listas '!$B$6,N106)))</xm:f>
            <xm:f>'Listas '!$B$6</xm:f>
            <x14:dxf>
              <fill>
                <patternFill>
                  <bgColor rgb="FF92D050"/>
                </patternFill>
              </fill>
            </x14:dxf>
          </x14:cfRule>
          <x14:cfRule type="containsText" priority="109" operator="containsText" id="{09E241B8-68E4-43A9-9B10-78492C5D0102}">
            <xm:f>NOT(ISERROR(SEARCH('Listas '!$B$5,N106)))</xm:f>
            <xm:f>'Listas '!$B$5</xm:f>
            <x14:dxf>
              <fill>
                <patternFill>
                  <bgColor rgb="FFFFFF00"/>
                </patternFill>
              </fill>
            </x14:dxf>
          </x14:cfRule>
          <x14:cfRule type="containsText" priority="110" operator="containsText" id="{FC813060-191F-4CF5-B9D7-95756A60F82F}">
            <xm:f>NOT(ISERROR(SEARCH('Listas '!$B$4,N106)))</xm:f>
            <xm:f>'Listas '!$B$4</xm:f>
            <x14:dxf>
              <fill>
                <patternFill>
                  <bgColor rgb="FFFF0000"/>
                </patternFill>
              </fill>
            </x14:dxf>
          </x14:cfRule>
          <xm:sqref>N106</xm:sqref>
        </x14:conditionalFormatting>
        <x14:conditionalFormatting xmlns:xm="http://schemas.microsoft.com/office/excel/2006/main">
          <x14:cfRule type="containsText" priority="104" operator="containsText" id="{7D0C2D50-AC03-4379-B2CD-D127B570BF80}">
            <xm:f>NOT(ISERROR(SEARCH('Listas '!$B$6,N107)))</xm:f>
            <xm:f>'Listas '!$B$6</xm:f>
            <x14:dxf>
              <fill>
                <patternFill>
                  <bgColor rgb="FF92D050"/>
                </patternFill>
              </fill>
            </x14:dxf>
          </x14:cfRule>
          <x14:cfRule type="containsText" priority="105" operator="containsText" id="{05457C5F-39A6-4135-912D-2644661861A3}">
            <xm:f>NOT(ISERROR(SEARCH('Listas '!$B$5,N107)))</xm:f>
            <xm:f>'Listas '!$B$5</xm:f>
            <x14:dxf>
              <fill>
                <patternFill>
                  <bgColor rgb="FFFFFF00"/>
                </patternFill>
              </fill>
            </x14:dxf>
          </x14:cfRule>
          <x14:cfRule type="containsText" priority="106" operator="containsText" id="{D603D7CC-B2A8-40D8-BEF1-0FD60CC09DE1}">
            <xm:f>NOT(ISERROR(SEARCH('Listas '!$B$4,N107)))</xm:f>
            <xm:f>'Listas '!$B$4</xm:f>
            <x14:dxf>
              <fill>
                <patternFill>
                  <bgColor rgb="FFFF0000"/>
                </patternFill>
              </fill>
            </x14:dxf>
          </x14:cfRule>
          <xm:sqref>N107</xm:sqref>
        </x14:conditionalFormatting>
        <x14:conditionalFormatting xmlns:xm="http://schemas.microsoft.com/office/excel/2006/main">
          <x14:cfRule type="containsText" priority="100" operator="containsText" id="{37B8DAAD-93DD-4351-BD39-CA2DB2A194D4}">
            <xm:f>NOT(ISERROR(SEARCH('Listas '!$B$6,N108)))</xm:f>
            <xm:f>'Listas '!$B$6</xm:f>
            <x14:dxf>
              <fill>
                <patternFill>
                  <bgColor rgb="FF92D050"/>
                </patternFill>
              </fill>
            </x14:dxf>
          </x14:cfRule>
          <x14:cfRule type="containsText" priority="101" operator="containsText" id="{1DE0002A-FD5E-45B8-AFC1-451F68E9256E}">
            <xm:f>NOT(ISERROR(SEARCH('Listas '!$B$5,N108)))</xm:f>
            <xm:f>'Listas '!$B$5</xm:f>
            <x14:dxf>
              <fill>
                <patternFill>
                  <bgColor rgb="FFFFFF00"/>
                </patternFill>
              </fill>
            </x14:dxf>
          </x14:cfRule>
          <x14:cfRule type="containsText" priority="102" operator="containsText" id="{B42176DC-258F-4B3D-9CB7-7F0A2A50AE74}">
            <xm:f>NOT(ISERROR(SEARCH('Listas '!$B$4,N108)))</xm:f>
            <xm:f>'Listas '!$B$4</xm:f>
            <x14:dxf>
              <fill>
                <patternFill>
                  <bgColor rgb="FFFF0000"/>
                </patternFill>
              </fill>
            </x14:dxf>
          </x14:cfRule>
          <xm:sqref>N108</xm:sqref>
        </x14:conditionalFormatting>
        <x14:conditionalFormatting xmlns:xm="http://schemas.microsoft.com/office/excel/2006/main">
          <x14:cfRule type="containsText" priority="96" operator="containsText" id="{8DA0D7C8-FFDB-42B5-8DF7-FE2CF2AAC024}">
            <xm:f>NOT(ISERROR(SEARCH('Listas '!$B$6,N109)))</xm:f>
            <xm:f>'Listas '!$B$6</xm:f>
            <x14:dxf>
              <fill>
                <patternFill>
                  <bgColor rgb="FF92D050"/>
                </patternFill>
              </fill>
            </x14:dxf>
          </x14:cfRule>
          <x14:cfRule type="containsText" priority="97" operator="containsText" id="{030F9DC9-0F23-440F-B90E-26C78CC7C6FB}">
            <xm:f>NOT(ISERROR(SEARCH('Listas '!$B$5,N109)))</xm:f>
            <xm:f>'Listas '!$B$5</xm:f>
            <x14:dxf>
              <fill>
                <patternFill>
                  <bgColor rgb="FFFFFF00"/>
                </patternFill>
              </fill>
            </x14:dxf>
          </x14:cfRule>
          <x14:cfRule type="containsText" priority="98" operator="containsText" id="{907150E7-BF23-4B93-8689-E620DFF2863F}">
            <xm:f>NOT(ISERROR(SEARCH('Listas '!$B$4,N109)))</xm:f>
            <xm:f>'Listas '!$B$4</xm:f>
            <x14:dxf>
              <fill>
                <patternFill>
                  <bgColor rgb="FFFF0000"/>
                </patternFill>
              </fill>
            </x14:dxf>
          </x14:cfRule>
          <xm:sqref>N109</xm:sqref>
        </x14:conditionalFormatting>
        <x14:conditionalFormatting xmlns:xm="http://schemas.microsoft.com/office/excel/2006/main">
          <x14:cfRule type="containsText" priority="92" operator="containsText" id="{F3D77520-1E05-4BFC-B122-40444534ED4A}">
            <xm:f>NOT(ISERROR(SEARCH('Listas '!$B$6,N110)))</xm:f>
            <xm:f>'Listas '!$B$6</xm:f>
            <x14:dxf>
              <fill>
                <patternFill>
                  <bgColor rgb="FF92D050"/>
                </patternFill>
              </fill>
            </x14:dxf>
          </x14:cfRule>
          <x14:cfRule type="containsText" priority="93" operator="containsText" id="{CCB7F5F4-9F9F-401D-BAD5-B93027CD4F07}">
            <xm:f>NOT(ISERROR(SEARCH('Listas '!$B$5,N110)))</xm:f>
            <xm:f>'Listas '!$B$5</xm:f>
            <x14:dxf>
              <fill>
                <patternFill>
                  <bgColor rgb="FFFFFF00"/>
                </patternFill>
              </fill>
            </x14:dxf>
          </x14:cfRule>
          <x14:cfRule type="containsText" priority="94" operator="containsText" id="{2D23FB46-FBD0-4D86-ABB1-EC958E12E590}">
            <xm:f>NOT(ISERROR(SEARCH('Listas '!$B$4,N110)))</xm:f>
            <xm:f>'Listas '!$B$4</xm:f>
            <x14:dxf>
              <fill>
                <patternFill>
                  <bgColor rgb="FFFF0000"/>
                </patternFill>
              </fill>
            </x14:dxf>
          </x14:cfRule>
          <xm:sqref>N110</xm:sqref>
        </x14:conditionalFormatting>
        <x14:conditionalFormatting xmlns:xm="http://schemas.microsoft.com/office/excel/2006/main">
          <x14:cfRule type="containsText" priority="88" operator="containsText" id="{D6B90CE9-9EE6-4292-8213-E3F1A57256F0}">
            <xm:f>NOT(ISERROR(SEARCH('Listas '!$B$6,N112)))</xm:f>
            <xm:f>'Listas '!$B$6</xm:f>
            <x14:dxf>
              <fill>
                <patternFill>
                  <bgColor rgb="FF92D050"/>
                </patternFill>
              </fill>
            </x14:dxf>
          </x14:cfRule>
          <x14:cfRule type="containsText" priority="89" operator="containsText" id="{5443B51A-71D3-48F0-A44E-8B596E139EE7}">
            <xm:f>NOT(ISERROR(SEARCH('Listas '!$B$5,N112)))</xm:f>
            <xm:f>'Listas '!$B$5</xm:f>
            <x14:dxf>
              <fill>
                <patternFill>
                  <bgColor rgb="FFFFFF00"/>
                </patternFill>
              </fill>
            </x14:dxf>
          </x14:cfRule>
          <x14:cfRule type="containsText" priority="90" operator="containsText" id="{5F84D8F8-A8B8-45B0-9D36-CA455E94C5BD}">
            <xm:f>NOT(ISERROR(SEARCH('Listas '!$B$4,N112)))</xm:f>
            <xm:f>'Listas '!$B$4</xm:f>
            <x14:dxf>
              <fill>
                <patternFill>
                  <bgColor rgb="FFFF0000"/>
                </patternFill>
              </fill>
            </x14:dxf>
          </x14:cfRule>
          <xm:sqref>N112:N116</xm:sqref>
        </x14:conditionalFormatting>
        <x14:conditionalFormatting xmlns:xm="http://schemas.microsoft.com/office/excel/2006/main">
          <x14:cfRule type="containsText" priority="84" operator="containsText" id="{CC70D2D5-5F68-4B34-A02B-C398AC839EE0}">
            <xm:f>NOT(ISERROR(SEARCH('Listas '!$B$6,N117)))</xm:f>
            <xm:f>'Listas '!$B$6</xm:f>
            <x14:dxf>
              <fill>
                <patternFill>
                  <bgColor rgb="FF92D050"/>
                </patternFill>
              </fill>
            </x14:dxf>
          </x14:cfRule>
          <x14:cfRule type="containsText" priority="85" operator="containsText" id="{A8244573-E887-4AD2-81F0-9A3D850D129A}">
            <xm:f>NOT(ISERROR(SEARCH('Listas '!$B$5,N117)))</xm:f>
            <xm:f>'Listas '!$B$5</xm:f>
            <x14:dxf>
              <fill>
                <patternFill>
                  <bgColor rgb="FFFFFF00"/>
                </patternFill>
              </fill>
            </x14:dxf>
          </x14:cfRule>
          <x14:cfRule type="containsText" priority="86" operator="containsText" id="{35C2D9FD-5439-4314-89FA-7BA9478302F0}">
            <xm:f>NOT(ISERROR(SEARCH('Listas '!$B$4,N117)))</xm:f>
            <xm:f>'Listas '!$B$4</xm:f>
            <x14:dxf>
              <fill>
                <patternFill>
                  <bgColor rgb="FFFF0000"/>
                </patternFill>
              </fill>
            </x14:dxf>
          </x14:cfRule>
          <xm:sqref>N117</xm:sqref>
        </x14:conditionalFormatting>
        <x14:conditionalFormatting xmlns:xm="http://schemas.microsoft.com/office/excel/2006/main">
          <x14:cfRule type="containsText" priority="74" operator="containsText" id="{95DC319E-B154-4D91-B397-6C9DDD3F6196}">
            <xm:f>NOT(ISERROR(SEARCH('Listas '!$B$6,N160)))</xm:f>
            <xm:f>'Listas '!$B$6</xm:f>
            <x14:dxf>
              <fill>
                <patternFill>
                  <bgColor rgb="FF92D050"/>
                </patternFill>
              </fill>
            </x14:dxf>
          </x14:cfRule>
          <x14:cfRule type="containsText" priority="75" operator="containsText" id="{D85ADCA7-856A-4289-A8FB-EEF97D618720}">
            <xm:f>NOT(ISERROR(SEARCH('Listas '!$B$5,N160)))</xm:f>
            <xm:f>'Listas '!$B$5</xm:f>
            <x14:dxf>
              <fill>
                <patternFill>
                  <bgColor rgb="FFFFFF00"/>
                </patternFill>
              </fill>
            </x14:dxf>
          </x14:cfRule>
          <x14:cfRule type="containsText" priority="76" operator="containsText" id="{02529FDF-203E-4C6F-9A96-213469BDAE52}">
            <xm:f>NOT(ISERROR(SEARCH('Listas '!$B$4,N160)))</xm:f>
            <xm:f>'Listas '!$B$4</xm:f>
            <x14:dxf>
              <fill>
                <patternFill>
                  <bgColor rgb="FFFF0000"/>
                </patternFill>
              </fill>
            </x14:dxf>
          </x14:cfRule>
          <xm:sqref>N160</xm:sqref>
        </x14:conditionalFormatting>
        <x14:conditionalFormatting xmlns:xm="http://schemas.microsoft.com/office/excel/2006/main">
          <x14:cfRule type="containsText" priority="70" operator="containsText" id="{723675FB-3E08-413B-8CD5-B178FB89867B}">
            <xm:f>NOT(ISERROR(SEARCH('Listas '!$B$6,N161)))</xm:f>
            <xm:f>'Listas '!$B$6</xm:f>
            <x14:dxf>
              <fill>
                <patternFill>
                  <bgColor rgb="FF92D050"/>
                </patternFill>
              </fill>
            </x14:dxf>
          </x14:cfRule>
          <x14:cfRule type="containsText" priority="71" operator="containsText" id="{184C4367-743C-4543-BA48-B72DB52499DD}">
            <xm:f>NOT(ISERROR(SEARCH('Listas '!$B$5,N161)))</xm:f>
            <xm:f>'Listas '!$B$5</xm:f>
            <x14:dxf>
              <fill>
                <patternFill>
                  <bgColor rgb="FFFFFF00"/>
                </patternFill>
              </fill>
            </x14:dxf>
          </x14:cfRule>
          <x14:cfRule type="containsText" priority="72" operator="containsText" id="{642D9EA4-7A71-423C-BD92-84BB8F8166A8}">
            <xm:f>NOT(ISERROR(SEARCH('Listas '!$B$4,N161)))</xm:f>
            <xm:f>'Listas '!$B$4</xm:f>
            <x14:dxf>
              <fill>
                <patternFill>
                  <bgColor rgb="FFFF0000"/>
                </patternFill>
              </fill>
            </x14:dxf>
          </x14:cfRule>
          <xm:sqref>N161</xm:sqref>
        </x14:conditionalFormatting>
        <x14:conditionalFormatting xmlns:xm="http://schemas.microsoft.com/office/excel/2006/main">
          <x14:cfRule type="containsText" priority="63" operator="containsText" id="{5045A170-00B4-4132-A877-54CD6EABBB27}">
            <xm:f>NOT(ISERROR(SEARCH('Listas '!$B$6,N119)))</xm:f>
            <xm:f>'Listas '!$B$6</xm:f>
            <x14:dxf>
              <fill>
                <patternFill>
                  <bgColor rgb="FF92D050"/>
                </patternFill>
              </fill>
            </x14:dxf>
          </x14:cfRule>
          <x14:cfRule type="containsText" priority="64" operator="containsText" id="{BDCC53F7-C687-432B-BB2D-C7F57D47F5CF}">
            <xm:f>NOT(ISERROR(SEARCH('Listas '!$B$5,N119)))</xm:f>
            <xm:f>'Listas '!$B$5</xm:f>
            <x14:dxf>
              <fill>
                <patternFill>
                  <bgColor rgb="FFFFFF00"/>
                </patternFill>
              </fill>
            </x14:dxf>
          </x14:cfRule>
          <x14:cfRule type="containsText" priority="65" operator="containsText" id="{B94BCF63-B663-4DB2-80BE-4F130732AC68}">
            <xm:f>NOT(ISERROR(SEARCH('Listas '!$B$4,N119)))</xm:f>
            <xm:f>'Listas '!$B$4</xm:f>
            <x14:dxf>
              <fill>
                <patternFill>
                  <bgColor rgb="FFFF0000"/>
                </patternFill>
              </fill>
            </x14:dxf>
          </x14:cfRule>
          <xm:sqref>N119</xm:sqref>
        </x14:conditionalFormatting>
        <x14:conditionalFormatting xmlns:xm="http://schemas.microsoft.com/office/excel/2006/main">
          <x14:cfRule type="containsText" priority="59" operator="containsText" id="{93F4B0CB-C564-45FD-BE1C-BA5330861869}">
            <xm:f>NOT(ISERROR(SEARCH('Listas '!$B$6,N120)))</xm:f>
            <xm:f>'Listas '!$B$6</xm:f>
            <x14:dxf>
              <fill>
                <patternFill>
                  <bgColor rgb="FF92D050"/>
                </patternFill>
              </fill>
            </x14:dxf>
          </x14:cfRule>
          <x14:cfRule type="containsText" priority="60" operator="containsText" id="{1820F88D-6F74-47AE-9B62-3F0198ED491D}">
            <xm:f>NOT(ISERROR(SEARCH('Listas '!$B$5,N120)))</xm:f>
            <xm:f>'Listas '!$B$5</xm:f>
            <x14:dxf>
              <fill>
                <patternFill>
                  <bgColor rgb="FFFFFF00"/>
                </patternFill>
              </fill>
            </x14:dxf>
          </x14:cfRule>
          <x14:cfRule type="containsText" priority="61" operator="containsText" id="{A6922795-3437-452A-8CD9-D97BE7A5E741}">
            <xm:f>NOT(ISERROR(SEARCH('Listas '!$B$4,N120)))</xm:f>
            <xm:f>'Listas '!$B$4</xm:f>
            <x14:dxf>
              <fill>
                <patternFill>
                  <bgColor rgb="FFFF0000"/>
                </patternFill>
              </fill>
            </x14:dxf>
          </x14:cfRule>
          <xm:sqref>N120</xm:sqref>
        </x14:conditionalFormatting>
        <x14:conditionalFormatting xmlns:xm="http://schemas.microsoft.com/office/excel/2006/main">
          <x14:cfRule type="containsText" priority="55" operator="containsText" id="{AD7FD18B-5AA2-432A-AC5E-EC9D90097484}">
            <xm:f>NOT(ISERROR(SEARCH('Listas '!$B$6,N121)))</xm:f>
            <xm:f>'Listas '!$B$6</xm:f>
            <x14:dxf>
              <fill>
                <patternFill>
                  <bgColor rgb="FF92D050"/>
                </patternFill>
              </fill>
            </x14:dxf>
          </x14:cfRule>
          <x14:cfRule type="containsText" priority="56" operator="containsText" id="{AF6BD74D-825E-4A33-9A6F-3C573146FD4F}">
            <xm:f>NOT(ISERROR(SEARCH('Listas '!$B$5,N121)))</xm:f>
            <xm:f>'Listas '!$B$5</xm:f>
            <x14:dxf>
              <fill>
                <patternFill>
                  <bgColor rgb="FFFFFF00"/>
                </patternFill>
              </fill>
            </x14:dxf>
          </x14:cfRule>
          <x14:cfRule type="containsText" priority="57" operator="containsText" id="{1E0113B8-CA5E-4306-B929-03822C4871C8}">
            <xm:f>NOT(ISERROR(SEARCH('Listas '!$B$4,N121)))</xm:f>
            <xm:f>'Listas '!$B$4</xm:f>
            <x14:dxf>
              <fill>
                <patternFill>
                  <bgColor rgb="FFFF0000"/>
                </patternFill>
              </fill>
            </x14:dxf>
          </x14:cfRule>
          <xm:sqref>N121</xm:sqref>
        </x14:conditionalFormatting>
        <x14:conditionalFormatting xmlns:xm="http://schemas.microsoft.com/office/excel/2006/main">
          <x14:cfRule type="containsText" priority="51" operator="containsText" id="{E55575AB-D055-4EAE-A0B5-C86B8C0AD930}">
            <xm:f>NOT(ISERROR(SEARCH('Listas '!$B$6,N122)))</xm:f>
            <xm:f>'Listas '!$B$6</xm:f>
            <x14:dxf>
              <fill>
                <patternFill>
                  <bgColor rgb="FF92D050"/>
                </patternFill>
              </fill>
            </x14:dxf>
          </x14:cfRule>
          <x14:cfRule type="containsText" priority="52" operator="containsText" id="{A59CFF36-FC5B-405F-87F9-9C62F74803BC}">
            <xm:f>NOT(ISERROR(SEARCH('Listas '!$B$5,N122)))</xm:f>
            <xm:f>'Listas '!$B$5</xm:f>
            <x14:dxf>
              <fill>
                <patternFill>
                  <bgColor rgb="FFFFFF00"/>
                </patternFill>
              </fill>
            </x14:dxf>
          </x14:cfRule>
          <x14:cfRule type="containsText" priority="53" operator="containsText" id="{BE8638CB-3607-4D19-B453-17FCCF023A72}">
            <xm:f>NOT(ISERROR(SEARCH('Listas '!$B$4,N122)))</xm:f>
            <xm:f>'Listas '!$B$4</xm:f>
            <x14:dxf>
              <fill>
                <patternFill>
                  <bgColor rgb="FFFF0000"/>
                </patternFill>
              </fill>
            </x14:dxf>
          </x14:cfRule>
          <xm:sqref>N122</xm:sqref>
        </x14:conditionalFormatting>
        <x14:conditionalFormatting xmlns:xm="http://schemas.microsoft.com/office/excel/2006/main">
          <x14:cfRule type="containsText" priority="47" operator="containsText" id="{2C1DFCFB-1C6F-403A-BA00-E8E7260BED51}">
            <xm:f>NOT(ISERROR(SEARCH('Listas '!$B$6,N123)))</xm:f>
            <xm:f>'Listas '!$B$6</xm:f>
            <x14:dxf>
              <fill>
                <patternFill>
                  <bgColor rgb="FF92D050"/>
                </patternFill>
              </fill>
            </x14:dxf>
          </x14:cfRule>
          <x14:cfRule type="containsText" priority="48" operator="containsText" id="{CCB0E679-6C2C-4433-A514-F56F924713D9}">
            <xm:f>NOT(ISERROR(SEARCH('Listas '!$B$5,N123)))</xm:f>
            <xm:f>'Listas '!$B$5</xm:f>
            <x14:dxf>
              <fill>
                <patternFill>
                  <bgColor rgb="FFFFFF00"/>
                </patternFill>
              </fill>
            </x14:dxf>
          </x14:cfRule>
          <x14:cfRule type="containsText" priority="49" operator="containsText" id="{15C955E9-8192-42D3-A6DA-6A4F73F73209}">
            <xm:f>NOT(ISERROR(SEARCH('Listas '!$B$4,N123)))</xm:f>
            <xm:f>'Listas '!$B$4</xm:f>
            <x14:dxf>
              <fill>
                <patternFill>
                  <bgColor rgb="FFFF0000"/>
                </patternFill>
              </fill>
            </x14:dxf>
          </x14:cfRule>
          <xm:sqref>N123</xm:sqref>
        </x14:conditionalFormatting>
        <x14:conditionalFormatting xmlns:xm="http://schemas.microsoft.com/office/excel/2006/main">
          <x14:cfRule type="containsText" priority="43" operator="containsText" id="{0BFC99D0-55C2-4029-A531-D6FC7B6008E4}">
            <xm:f>NOT(ISERROR(SEARCH('Listas '!$B$6,N124)))</xm:f>
            <xm:f>'Listas '!$B$6</xm:f>
            <x14:dxf>
              <fill>
                <patternFill>
                  <bgColor rgb="FF92D050"/>
                </patternFill>
              </fill>
            </x14:dxf>
          </x14:cfRule>
          <x14:cfRule type="containsText" priority="44" operator="containsText" id="{55D6E9FE-7387-4B54-A3F9-1F879783887E}">
            <xm:f>NOT(ISERROR(SEARCH('Listas '!$B$5,N124)))</xm:f>
            <xm:f>'Listas '!$B$5</xm:f>
            <x14:dxf>
              <fill>
                <patternFill>
                  <bgColor rgb="FFFFFF00"/>
                </patternFill>
              </fill>
            </x14:dxf>
          </x14:cfRule>
          <x14:cfRule type="containsText" priority="45" operator="containsText" id="{1A3DCEB1-C159-415F-98C2-0E580B23EBD7}">
            <xm:f>NOT(ISERROR(SEARCH('Listas '!$B$4,N124)))</xm:f>
            <xm:f>'Listas '!$B$4</xm:f>
            <x14:dxf>
              <fill>
                <patternFill>
                  <bgColor rgb="FFFF0000"/>
                </patternFill>
              </fill>
            </x14:dxf>
          </x14:cfRule>
          <xm:sqref>N124</xm:sqref>
        </x14:conditionalFormatting>
        <x14:conditionalFormatting xmlns:xm="http://schemas.microsoft.com/office/excel/2006/main">
          <x14:cfRule type="containsText" priority="39" operator="containsText" id="{F4A377FA-3BE3-4624-A14C-17EF93BDEB71}">
            <xm:f>NOT(ISERROR(SEARCH('Listas '!$B$6,N127)))</xm:f>
            <xm:f>'Listas '!$B$6</xm:f>
            <x14:dxf>
              <fill>
                <patternFill>
                  <bgColor rgb="FF92D050"/>
                </patternFill>
              </fill>
            </x14:dxf>
          </x14:cfRule>
          <x14:cfRule type="containsText" priority="40" operator="containsText" id="{4FD24939-FE6B-45A7-BB5D-F030728491DD}">
            <xm:f>NOT(ISERROR(SEARCH('Listas '!$B$5,N127)))</xm:f>
            <xm:f>'Listas '!$B$5</xm:f>
            <x14:dxf>
              <fill>
                <patternFill>
                  <bgColor rgb="FFFFFF00"/>
                </patternFill>
              </fill>
            </x14:dxf>
          </x14:cfRule>
          <x14:cfRule type="containsText" priority="41" operator="containsText" id="{C4ADED18-46F4-4E7C-BFFF-106F8BA5E76A}">
            <xm:f>NOT(ISERROR(SEARCH('Listas '!$B$4,N127)))</xm:f>
            <xm:f>'Listas '!$B$4</xm:f>
            <x14:dxf>
              <fill>
                <patternFill>
                  <bgColor rgb="FFFF0000"/>
                </patternFill>
              </fill>
            </x14:dxf>
          </x14:cfRule>
          <xm:sqref>N127</xm:sqref>
        </x14:conditionalFormatting>
        <x14:conditionalFormatting xmlns:xm="http://schemas.microsoft.com/office/excel/2006/main">
          <x14:cfRule type="containsText" priority="35" operator="containsText" id="{0760B09B-5C8E-4D69-A8FA-20A26F75543C}">
            <xm:f>NOT(ISERROR(SEARCH('Listas '!$B$6,N128)))</xm:f>
            <xm:f>'Listas '!$B$6</xm:f>
            <x14:dxf>
              <fill>
                <patternFill>
                  <bgColor rgb="FF92D050"/>
                </patternFill>
              </fill>
            </x14:dxf>
          </x14:cfRule>
          <x14:cfRule type="containsText" priority="36" operator="containsText" id="{88A0F0D1-2486-4913-BFFF-2C3BA351B138}">
            <xm:f>NOT(ISERROR(SEARCH('Listas '!$B$5,N128)))</xm:f>
            <xm:f>'Listas '!$B$5</xm:f>
            <x14:dxf>
              <fill>
                <patternFill>
                  <bgColor rgb="FFFFFF00"/>
                </patternFill>
              </fill>
            </x14:dxf>
          </x14:cfRule>
          <x14:cfRule type="containsText" priority="37" operator="containsText" id="{07146564-A105-48A2-8ADF-32863397023A}">
            <xm:f>NOT(ISERROR(SEARCH('Listas '!$B$4,N128)))</xm:f>
            <xm:f>'Listas '!$B$4</xm:f>
            <x14:dxf>
              <fill>
                <patternFill>
                  <bgColor rgb="FFFF0000"/>
                </patternFill>
              </fill>
            </x14:dxf>
          </x14:cfRule>
          <xm:sqref>N128:N138</xm:sqref>
        </x14:conditionalFormatting>
        <x14:conditionalFormatting xmlns:xm="http://schemas.microsoft.com/office/excel/2006/main">
          <x14:cfRule type="containsText" priority="22" operator="containsText" id="{3CCAAF3F-B50E-4C8B-95E1-9888962432F2}">
            <xm:f>NOT(ISERROR(SEARCH('Listas '!$B$6,N157)))</xm:f>
            <xm:f>'Listas '!$B$6</xm:f>
            <x14:dxf>
              <fill>
                <patternFill>
                  <bgColor rgb="FF92D050"/>
                </patternFill>
              </fill>
            </x14:dxf>
          </x14:cfRule>
          <x14:cfRule type="containsText" priority="23" operator="containsText" id="{1E678BE8-E33F-48DC-841E-DDAFBA3945A6}">
            <xm:f>NOT(ISERROR(SEARCH('Listas '!$B$5,N157)))</xm:f>
            <xm:f>'Listas '!$B$5</xm:f>
            <x14:dxf>
              <fill>
                <patternFill>
                  <bgColor rgb="FFFFFF00"/>
                </patternFill>
              </fill>
            </x14:dxf>
          </x14:cfRule>
          <x14:cfRule type="containsText" priority="24" operator="containsText" id="{797A0B65-10D5-498E-B4F6-9B0774B4CFF3}">
            <xm:f>NOT(ISERROR(SEARCH('Listas '!$B$4,N157)))</xm:f>
            <xm:f>'Listas '!$B$4</xm:f>
            <x14:dxf>
              <fill>
                <patternFill>
                  <bgColor rgb="FFFF0000"/>
                </patternFill>
              </fill>
            </x14:dxf>
          </x14:cfRule>
          <xm:sqref>N157</xm:sqref>
        </x14:conditionalFormatting>
        <x14:conditionalFormatting xmlns:xm="http://schemas.microsoft.com/office/excel/2006/main">
          <x14:cfRule type="containsText" priority="18" operator="containsText" id="{555DA41F-3878-46C6-9EAB-C97F6B20C7F8}">
            <xm:f>NOT(ISERROR(SEARCH('Listas '!$B$6,N158)))</xm:f>
            <xm:f>'Listas '!$B$6</xm:f>
            <x14:dxf>
              <fill>
                <patternFill>
                  <bgColor rgb="FF92D050"/>
                </patternFill>
              </fill>
            </x14:dxf>
          </x14:cfRule>
          <x14:cfRule type="containsText" priority="19" operator="containsText" id="{78E7CF6B-B94D-46B6-AE16-6ED7029A856B}">
            <xm:f>NOT(ISERROR(SEARCH('Listas '!$B$5,N158)))</xm:f>
            <xm:f>'Listas '!$B$5</xm:f>
            <x14:dxf>
              <fill>
                <patternFill>
                  <bgColor rgb="FFFFFF00"/>
                </patternFill>
              </fill>
            </x14:dxf>
          </x14:cfRule>
          <x14:cfRule type="containsText" priority="20" operator="containsText" id="{309717CB-AC88-4A45-A742-A87087D9076A}">
            <xm:f>NOT(ISERROR(SEARCH('Listas '!$B$4,N158)))</xm:f>
            <xm:f>'Listas '!$B$4</xm:f>
            <x14:dxf>
              <fill>
                <patternFill>
                  <bgColor rgb="FFFF0000"/>
                </patternFill>
              </fill>
            </x14:dxf>
          </x14:cfRule>
          <xm:sqref>N158</xm:sqref>
        </x14:conditionalFormatting>
        <x14:conditionalFormatting xmlns:xm="http://schemas.microsoft.com/office/excel/2006/main">
          <x14:cfRule type="containsText" priority="14" operator="containsText" id="{F812FF21-FA12-44C7-B749-C53876627003}">
            <xm:f>NOT(ISERROR(SEARCH('Listas '!$B$6,N159)))</xm:f>
            <xm:f>'Listas '!$B$6</xm:f>
            <x14:dxf>
              <fill>
                <patternFill>
                  <bgColor rgb="FF92D050"/>
                </patternFill>
              </fill>
            </x14:dxf>
          </x14:cfRule>
          <x14:cfRule type="containsText" priority="15" operator="containsText" id="{A5A9EBD2-37FC-4224-8E4D-3B8C1A09A372}">
            <xm:f>NOT(ISERROR(SEARCH('Listas '!$B$5,N159)))</xm:f>
            <xm:f>'Listas '!$B$5</xm:f>
            <x14:dxf>
              <fill>
                <patternFill>
                  <bgColor rgb="FFFFFF00"/>
                </patternFill>
              </fill>
            </x14:dxf>
          </x14:cfRule>
          <x14:cfRule type="containsText" priority="16" operator="containsText" id="{88E5155B-3C44-4E48-A9B6-FE534DB2B987}">
            <xm:f>NOT(ISERROR(SEARCH('Listas '!$B$4,N159)))</xm:f>
            <xm:f>'Listas '!$B$4</xm:f>
            <x14:dxf>
              <fill>
                <patternFill>
                  <bgColor rgb="FFFF0000"/>
                </patternFill>
              </fill>
            </x14:dxf>
          </x14:cfRule>
          <xm:sqref>N159</xm:sqref>
        </x14:conditionalFormatting>
        <x14:conditionalFormatting xmlns:xm="http://schemas.microsoft.com/office/excel/2006/main">
          <x14:cfRule type="containsText" priority="10" operator="containsText" id="{B024EAB7-AFB8-4741-92B1-2B328F5EF753}">
            <xm:f>NOT(ISERROR(SEARCH('Listas '!$B$6,N152)))</xm:f>
            <xm:f>'Listas '!$B$6</xm:f>
            <x14:dxf>
              <fill>
                <patternFill>
                  <bgColor rgb="FF92D050"/>
                </patternFill>
              </fill>
            </x14:dxf>
          </x14:cfRule>
          <x14:cfRule type="containsText" priority="11" operator="containsText" id="{88DCB4CC-408D-4602-B15C-13BE9EF50CEC}">
            <xm:f>NOT(ISERROR(SEARCH('Listas '!$B$5,N152)))</xm:f>
            <xm:f>'Listas '!$B$5</xm:f>
            <x14:dxf>
              <fill>
                <patternFill>
                  <bgColor rgb="FFFFFF00"/>
                </patternFill>
              </fill>
            </x14:dxf>
          </x14:cfRule>
          <x14:cfRule type="containsText" priority="12" operator="containsText" id="{689AD753-B95D-44D0-BAB2-F1894140B310}">
            <xm:f>NOT(ISERROR(SEARCH('Listas '!$B$4,N152)))</xm:f>
            <xm:f>'Listas '!$B$4</xm:f>
            <x14:dxf>
              <fill>
                <patternFill>
                  <bgColor rgb="FFFF0000"/>
                </patternFill>
              </fill>
            </x14:dxf>
          </x14:cfRule>
          <xm:sqref>N152</xm:sqref>
        </x14:conditionalFormatting>
        <x14:conditionalFormatting xmlns:xm="http://schemas.microsoft.com/office/excel/2006/main">
          <x14:cfRule type="containsText" priority="6" operator="containsText" id="{2B83790C-B835-4B95-91C9-ECD44832FB4B}">
            <xm:f>NOT(ISERROR(SEARCH('Listas '!$B$6,N153)))</xm:f>
            <xm:f>'Listas '!$B$6</xm:f>
            <x14:dxf>
              <fill>
                <patternFill>
                  <bgColor rgb="FF92D050"/>
                </patternFill>
              </fill>
            </x14:dxf>
          </x14:cfRule>
          <x14:cfRule type="containsText" priority="7" operator="containsText" id="{9C3BDF8F-19DC-4649-B73D-0F5351F728A0}">
            <xm:f>NOT(ISERROR(SEARCH('Listas '!$B$5,N153)))</xm:f>
            <xm:f>'Listas '!$B$5</xm:f>
            <x14:dxf>
              <fill>
                <patternFill>
                  <bgColor rgb="FFFFFF00"/>
                </patternFill>
              </fill>
            </x14:dxf>
          </x14:cfRule>
          <x14:cfRule type="containsText" priority="8" operator="containsText" id="{720BBCB4-8A48-4DA3-8561-A835D43B18AA}">
            <xm:f>NOT(ISERROR(SEARCH('Listas '!$B$4,N153)))</xm:f>
            <xm:f>'Listas '!$B$4</xm:f>
            <x14:dxf>
              <fill>
                <patternFill>
                  <bgColor rgb="FFFF0000"/>
                </patternFill>
              </fill>
            </x14:dxf>
          </x14:cfRule>
          <xm:sqref>N153</xm:sqref>
        </x14:conditionalFormatting>
        <x14:conditionalFormatting xmlns:xm="http://schemas.microsoft.com/office/excel/2006/main">
          <x14:cfRule type="containsText" priority="2" operator="containsText" id="{190910E5-FAC5-410A-BF26-052AA313C302}">
            <xm:f>NOT(ISERROR(SEARCH('Listas '!$B$6,N154)))</xm:f>
            <xm:f>'Listas '!$B$6</xm:f>
            <x14:dxf>
              <fill>
                <patternFill>
                  <bgColor rgb="FF92D050"/>
                </patternFill>
              </fill>
            </x14:dxf>
          </x14:cfRule>
          <x14:cfRule type="containsText" priority="3" operator="containsText" id="{20030416-3E6F-4918-AA0E-667E5A075E7D}">
            <xm:f>NOT(ISERROR(SEARCH('Listas '!$B$5,N154)))</xm:f>
            <xm:f>'Listas '!$B$5</xm:f>
            <x14:dxf>
              <fill>
                <patternFill>
                  <bgColor rgb="FFFFFF00"/>
                </patternFill>
              </fill>
            </x14:dxf>
          </x14:cfRule>
          <x14:cfRule type="containsText" priority="4" operator="containsText" id="{D2EEC94D-ECF9-47D8-B974-BA111BCCE244}">
            <xm:f>NOT(ISERROR(SEARCH('Listas '!$B$4,N154)))</xm:f>
            <xm:f>'Listas '!$B$4</xm:f>
            <x14:dxf>
              <fill>
                <patternFill>
                  <bgColor rgb="FFFF0000"/>
                </patternFill>
              </fill>
            </x14:dxf>
          </x14:cfRule>
          <xm:sqref>N154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F5E39B6-72C0-4698-9B14-76153F299988}">
          <x14:formula1>
            <xm:f>'Listas '!$B$4:$B$6</xm:f>
          </x14:formula1>
          <xm:sqref>L127:L139 L7:L50 N127:N139 N65:N87 L112:L117 L141:L161 N112:N117 L119:L125 N33:N50 N7:N31 N52:N62 N101:N110 N89:N99 L101:L110 L52:L62 L65:L87 L89:L99 N119:N125 N141:N161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05D0-A308-423D-9E67-41EB33284DF1}">
  <sheetPr codeName="Hoja8"/>
  <dimension ref="A1:J158"/>
  <sheetViews>
    <sheetView topLeftCell="C4" zoomScale="69" zoomScaleNormal="69" workbookViewId="0">
      <selection activeCell="J21" sqref="J21"/>
    </sheetView>
  </sheetViews>
  <sheetFormatPr baseColWidth="10" defaultRowHeight="15" x14ac:dyDescent="0.25"/>
  <cols>
    <col min="1" max="1" width="11.42578125" style="377"/>
    <col min="2" max="2" width="28.7109375" style="377" customWidth="1"/>
    <col min="3" max="3" width="64.7109375" style="378" customWidth="1"/>
    <col min="4" max="4" width="27.140625" style="386" customWidth="1"/>
    <col min="5" max="6" width="28.7109375" style="416" customWidth="1"/>
    <col min="7" max="7" width="5.85546875" style="377" customWidth="1"/>
    <col min="8" max="8" width="7.85546875" style="377" customWidth="1"/>
    <col min="9" max="9" width="62.140625" style="377" customWidth="1"/>
    <col min="10" max="10" width="24.85546875" style="377" customWidth="1"/>
    <col min="11" max="16384" width="11.42578125" style="377"/>
  </cols>
  <sheetData>
    <row r="1" spans="1:10" s="392" customFormat="1" ht="30.75" customHeight="1" x14ac:dyDescent="0.25">
      <c r="A1" s="940" t="s">
        <v>738</v>
      </c>
      <c r="B1" s="941"/>
      <c r="C1" s="941"/>
      <c r="D1" s="941"/>
      <c r="E1" s="941"/>
      <c r="F1" s="942"/>
    </row>
    <row r="2" spans="1:10" ht="30" x14ac:dyDescent="0.25">
      <c r="A2" s="385" t="s">
        <v>367</v>
      </c>
      <c r="B2" s="385" t="s">
        <v>194</v>
      </c>
      <c r="C2" s="385" t="s">
        <v>195</v>
      </c>
      <c r="D2" s="387" t="s">
        <v>413</v>
      </c>
      <c r="E2" s="390" t="s">
        <v>414</v>
      </c>
      <c r="F2" s="390" t="s">
        <v>416</v>
      </c>
    </row>
    <row r="3" spans="1:10" ht="21.75" customHeight="1" x14ac:dyDescent="0.25">
      <c r="A3" s="417">
        <v>1</v>
      </c>
      <c r="B3" s="949" t="s">
        <v>726</v>
      </c>
      <c r="C3" s="415" t="s">
        <v>730</v>
      </c>
      <c r="D3" s="388">
        <f>+MatrizSeguimientoLeyRes1519!L7</f>
        <v>1</v>
      </c>
      <c r="E3" s="393">
        <f>+D3</f>
        <v>1</v>
      </c>
      <c r="F3" s="953">
        <f>+AVERAGE(E3:E18)</f>
        <v>0.82023809523809521</v>
      </c>
    </row>
    <row r="4" spans="1:10" x14ac:dyDescent="0.25">
      <c r="A4" s="417">
        <f>+A3+1</f>
        <v>2</v>
      </c>
      <c r="B4" s="943"/>
      <c r="C4" s="946" t="s">
        <v>731</v>
      </c>
      <c r="D4" s="388">
        <f>+MatrizSeguimientoLeyRes1519!L8</f>
        <v>0</v>
      </c>
      <c r="E4" s="953">
        <f>+AVERAGE(D4:D8)</f>
        <v>0.8</v>
      </c>
      <c r="F4" s="954"/>
    </row>
    <row r="5" spans="1:10" x14ac:dyDescent="0.25">
      <c r="A5" s="451">
        <f t="shared" ref="A5:A68" si="0">+A4+1</f>
        <v>3</v>
      </c>
      <c r="B5" s="943"/>
      <c r="C5" s="947"/>
      <c r="D5" s="388">
        <f>+MatrizSeguimientoLeyRes1519!L9</f>
        <v>1</v>
      </c>
      <c r="E5" s="954"/>
      <c r="F5" s="954"/>
    </row>
    <row r="6" spans="1:10" x14ac:dyDescent="0.25">
      <c r="A6" s="451">
        <f t="shared" si="0"/>
        <v>4</v>
      </c>
      <c r="B6" s="943"/>
      <c r="C6" s="947"/>
      <c r="D6" s="388">
        <f>+MatrizSeguimientoLeyRes1519!L10</f>
        <v>1</v>
      </c>
      <c r="E6" s="954"/>
      <c r="F6" s="954"/>
    </row>
    <row r="7" spans="1:10" ht="14.25" customHeight="1" x14ac:dyDescent="0.25">
      <c r="A7" s="451">
        <f t="shared" si="0"/>
        <v>5</v>
      </c>
      <c r="B7" s="943"/>
      <c r="C7" s="947"/>
      <c r="D7" s="388">
        <f>+MatrizSeguimientoLeyRes1519!L11</f>
        <v>1</v>
      </c>
      <c r="E7" s="954"/>
      <c r="F7" s="954"/>
      <c r="I7" s="957" t="s">
        <v>539</v>
      </c>
      <c r="J7" s="958"/>
    </row>
    <row r="8" spans="1:10" x14ac:dyDescent="0.25">
      <c r="A8" s="451">
        <f t="shared" si="0"/>
        <v>6</v>
      </c>
      <c r="B8" s="943"/>
      <c r="C8" s="948"/>
      <c r="D8" s="388">
        <f>+MatrizSeguimientoLeyRes1519!L12</f>
        <v>1</v>
      </c>
      <c r="E8" s="955"/>
      <c r="F8" s="954"/>
      <c r="I8" s="414" t="s">
        <v>194</v>
      </c>
      <c r="J8" s="414" t="s">
        <v>538</v>
      </c>
    </row>
    <row r="9" spans="1:10" ht="30" x14ac:dyDescent="0.25">
      <c r="A9" s="451">
        <f t="shared" si="0"/>
        <v>7</v>
      </c>
      <c r="B9" s="943"/>
      <c r="C9" s="946" t="s">
        <v>732</v>
      </c>
      <c r="D9" s="388">
        <f>+MatrizSeguimientoLeyRes1519!L13</f>
        <v>0</v>
      </c>
      <c r="E9" s="953">
        <f>+AVERAGE(D9:D11)</f>
        <v>0.56666666666666665</v>
      </c>
      <c r="F9" s="954"/>
      <c r="I9" s="415" t="s">
        <v>726</v>
      </c>
      <c r="J9" s="393">
        <f>+F3</f>
        <v>0.82023809523809521</v>
      </c>
    </row>
    <row r="10" spans="1:10" x14ac:dyDescent="0.25">
      <c r="A10" s="451">
        <f t="shared" si="0"/>
        <v>8</v>
      </c>
      <c r="B10" s="943"/>
      <c r="C10" s="947"/>
      <c r="D10" s="388">
        <f>+MatrizSeguimientoLeyRes1519!L14</f>
        <v>1</v>
      </c>
      <c r="E10" s="954"/>
      <c r="F10" s="954"/>
      <c r="I10" s="415" t="s">
        <v>540</v>
      </c>
      <c r="J10" s="393">
        <f>+F19</f>
        <v>0.9642857142857143</v>
      </c>
    </row>
    <row r="11" spans="1:10" x14ac:dyDescent="0.25">
      <c r="A11" s="451">
        <f t="shared" si="0"/>
        <v>9</v>
      </c>
      <c r="B11" s="943"/>
      <c r="C11" s="948"/>
      <c r="D11" s="388">
        <f>+MatrizSeguimientoLeyRes1519!L15</f>
        <v>0.7</v>
      </c>
      <c r="E11" s="955"/>
      <c r="F11" s="954"/>
      <c r="I11" s="375" t="s">
        <v>541</v>
      </c>
      <c r="J11" s="393">
        <f>+F57</f>
        <v>1</v>
      </c>
    </row>
    <row r="12" spans="1:10" x14ac:dyDescent="0.25">
      <c r="A12" s="451">
        <f t="shared" si="0"/>
        <v>10</v>
      </c>
      <c r="B12" s="943"/>
      <c r="C12" s="946" t="s">
        <v>733</v>
      </c>
      <c r="D12" s="388">
        <f>+MatrizSeguimientoLeyRes1519!L16</f>
        <v>1</v>
      </c>
      <c r="E12" s="953">
        <f>+AVERAGE(D12:D18)</f>
        <v>0.91428571428571437</v>
      </c>
      <c r="F12" s="954"/>
      <c r="I12" s="375" t="s">
        <v>477</v>
      </c>
      <c r="J12" s="393">
        <f>+F76</f>
        <v>1</v>
      </c>
    </row>
    <row r="13" spans="1:10" x14ac:dyDescent="0.25">
      <c r="A13" s="451">
        <f t="shared" si="0"/>
        <v>11</v>
      </c>
      <c r="B13" s="943"/>
      <c r="C13" s="947"/>
      <c r="D13" s="388">
        <f>+MatrizSeguimientoLeyRes1519!L17</f>
        <v>1</v>
      </c>
      <c r="E13" s="954"/>
      <c r="F13" s="954"/>
      <c r="I13" s="375" t="s">
        <v>488</v>
      </c>
      <c r="J13" s="393">
        <f>+F81</f>
        <v>0.9916666666666667</v>
      </c>
    </row>
    <row r="14" spans="1:10" x14ac:dyDescent="0.25">
      <c r="A14" s="451">
        <f t="shared" si="0"/>
        <v>12</v>
      </c>
      <c r="B14" s="943"/>
      <c r="C14" s="947"/>
      <c r="D14" s="388">
        <f>+MatrizSeguimientoLeyRes1519!L18</f>
        <v>0.7</v>
      </c>
      <c r="E14" s="954"/>
      <c r="F14" s="954"/>
      <c r="I14" s="375" t="s">
        <v>503</v>
      </c>
      <c r="J14" s="393">
        <f>+F104</f>
        <v>1</v>
      </c>
    </row>
    <row r="15" spans="1:10" x14ac:dyDescent="0.25">
      <c r="A15" s="451">
        <f t="shared" si="0"/>
        <v>13</v>
      </c>
      <c r="B15" s="943"/>
      <c r="C15" s="947"/>
      <c r="D15" s="388">
        <f>+MatrizSeguimientoLeyRes1519!L19</f>
        <v>0.7</v>
      </c>
      <c r="E15" s="954"/>
      <c r="F15" s="954"/>
      <c r="I15" s="375" t="s">
        <v>507</v>
      </c>
      <c r="J15" s="393">
        <f>+F106</f>
        <v>1</v>
      </c>
    </row>
    <row r="16" spans="1:10" x14ac:dyDescent="0.25">
      <c r="A16" s="451">
        <f t="shared" si="0"/>
        <v>14</v>
      </c>
      <c r="B16" s="943"/>
      <c r="C16" s="947"/>
      <c r="D16" s="388">
        <f>+MatrizSeguimientoLeyRes1519!L20</f>
        <v>1</v>
      </c>
      <c r="E16" s="954"/>
      <c r="F16" s="954"/>
      <c r="I16" s="375" t="s">
        <v>508</v>
      </c>
      <c r="J16" s="393">
        <f>+F112</f>
        <v>0.79705128205128206</v>
      </c>
    </row>
    <row r="17" spans="1:10" x14ac:dyDescent="0.25">
      <c r="A17" s="451">
        <f t="shared" si="0"/>
        <v>15</v>
      </c>
      <c r="B17" s="943"/>
      <c r="C17" s="947"/>
      <c r="D17" s="388">
        <f>+MatrizSeguimientoLeyRes1519!L21</f>
        <v>1</v>
      </c>
      <c r="E17" s="954"/>
      <c r="F17" s="954"/>
      <c r="I17" s="375" t="s">
        <v>522</v>
      </c>
      <c r="J17" s="393">
        <f>+F148</f>
        <v>0.7</v>
      </c>
    </row>
    <row r="18" spans="1:10" ht="30" x14ac:dyDescent="0.25">
      <c r="A18" s="451">
        <f t="shared" si="0"/>
        <v>16</v>
      </c>
      <c r="B18" s="944"/>
      <c r="C18" s="948"/>
      <c r="D18" s="388">
        <f>+MatrizSeguimientoLeyRes1519!L22</f>
        <v>1</v>
      </c>
      <c r="E18" s="955"/>
      <c r="F18" s="955"/>
      <c r="I18" s="375" t="s">
        <v>525</v>
      </c>
      <c r="J18" s="393">
        <f>+F150</f>
        <v>1</v>
      </c>
    </row>
    <row r="19" spans="1:10" x14ac:dyDescent="0.25">
      <c r="A19" s="451">
        <f t="shared" si="0"/>
        <v>17</v>
      </c>
      <c r="B19" s="943"/>
      <c r="C19" s="945" t="s">
        <v>433</v>
      </c>
      <c r="D19" s="388">
        <f>+MatrizSeguimientoLeyRes1519!L23</f>
        <v>1</v>
      </c>
      <c r="E19" s="950">
        <f>+AVERAGE(D19:D20)</f>
        <v>1</v>
      </c>
      <c r="F19" s="954">
        <f>+AVERAGE(E19:E56)</f>
        <v>0.9642857142857143</v>
      </c>
      <c r="I19" s="375" t="s">
        <v>526</v>
      </c>
      <c r="J19" s="393">
        <f>+F151</f>
        <v>1</v>
      </c>
    </row>
    <row r="20" spans="1:10" x14ac:dyDescent="0.25">
      <c r="A20" s="451">
        <f t="shared" si="0"/>
        <v>18</v>
      </c>
      <c r="B20" s="943"/>
      <c r="C20" s="945"/>
      <c r="D20" s="388">
        <f>+MatrizSeguimientoLeyRes1519!L24</f>
        <v>1</v>
      </c>
      <c r="E20" s="950"/>
      <c r="F20" s="954"/>
      <c r="I20" s="394" t="s">
        <v>542</v>
      </c>
      <c r="J20" s="393">
        <f>+AVERAGE(J9:J19)</f>
        <v>0.93393106893106892</v>
      </c>
    </row>
    <row r="21" spans="1:10" x14ac:dyDescent="0.25">
      <c r="A21" s="451">
        <f t="shared" si="0"/>
        <v>19</v>
      </c>
      <c r="B21" s="943"/>
      <c r="C21" s="945" t="s">
        <v>434</v>
      </c>
      <c r="D21" s="388">
        <f>+MatrizSeguimientoLeyRes1519!L25</f>
        <v>1</v>
      </c>
      <c r="E21" s="950">
        <f>+AVERAGE(D21:D23)</f>
        <v>1</v>
      </c>
      <c r="F21" s="954"/>
    </row>
    <row r="22" spans="1:10" x14ac:dyDescent="0.25">
      <c r="A22" s="451">
        <f t="shared" si="0"/>
        <v>20</v>
      </c>
      <c r="B22" s="943"/>
      <c r="C22" s="945"/>
      <c r="D22" s="388">
        <f>+MatrizSeguimientoLeyRes1519!L26</f>
        <v>1</v>
      </c>
      <c r="E22" s="950"/>
      <c r="F22" s="954"/>
    </row>
    <row r="23" spans="1:10" x14ac:dyDescent="0.25">
      <c r="A23" s="451">
        <f t="shared" si="0"/>
        <v>21</v>
      </c>
      <c r="B23" s="943"/>
      <c r="C23" s="945"/>
      <c r="D23" s="388">
        <f>+MatrizSeguimientoLeyRes1519!L27</f>
        <v>1</v>
      </c>
      <c r="E23" s="950"/>
      <c r="F23" s="954"/>
      <c r="I23" s="377" t="s">
        <v>925</v>
      </c>
      <c r="J23" s="377">
        <v>145</v>
      </c>
    </row>
    <row r="24" spans="1:10" x14ac:dyDescent="0.25">
      <c r="A24" s="451">
        <f t="shared" si="0"/>
        <v>22</v>
      </c>
      <c r="B24" s="943"/>
      <c r="C24" s="375" t="s">
        <v>435</v>
      </c>
      <c r="D24" s="388">
        <f>+MatrizSeguimientoLeyRes1519!L28</f>
        <v>1</v>
      </c>
      <c r="E24" s="393">
        <f>+D24</f>
        <v>1</v>
      </c>
      <c r="F24" s="954"/>
      <c r="I24" s="377" t="s">
        <v>926</v>
      </c>
      <c r="J24" s="377">
        <v>126</v>
      </c>
    </row>
    <row r="25" spans="1:10" x14ac:dyDescent="0.25">
      <c r="A25" s="451">
        <f t="shared" si="0"/>
        <v>23</v>
      </c>
      <c r="B25" s="943"/>
      <c r="C25" s="945" t="s">
        <v>532</v>
      </c>
      <c r="D25" s="388">
        <f>+MatrizSeguimientoLeyRes1519!L29</f>
        <v>1</v>
      </c>
      <c r="E25" s="950">
        <f>+AVERAGE(D25:D27)</f>
        <v>0.9</v>
      </c>
      <c r="F25" s="954"/>
      <c r="I25" s="377" t="s">
        <v>927</v>
      </c>
      <c r="J25" s="509">
        <f>J24/J23</f>
        <v>0.86896551724137927</v>
      </c>
    </row>
    <row r="26" spans="1:10" x14ac:dyDescent="0.25">
      <c r="A26" s="451">
        <f t="shared" si="0"/>
        <v>24</v>
      </c>
      <c r="B26" s="943"/>
      <c r="C26" s="945"/>
      <c r="D26" s="388">
        <f>+MatrizSeguimientoLeyRes1519!L30</f>
        <v>1</v>
      </c>
      <c r="E26" s="950"/>
      <c r="F26" s="954"/>
    </row>
    <row r="27" spans="1:10" x14ac:dyDescent="0.25">
      <c r="A27" s="451">
        <f t="shared" si="0"/>
        <v>25</v>
      </c>
      <c r="B27" s="943"/>
      <c r="C27" s="945"/>
      <c r="D27" s="388">
        <f>+MatrizSeguimientoLeyRes1519!L31</f>
        <v>0.7</v>
      </c>
      <c r="E27" s="950"/>
      <c r="F27" s="954"/>
    </row>
    <row r="28" spans="1:10" x14ac:dyDescent="0.25">
      <c r="A28" s="451">
        <f t="shared" si="0"/>
        <v>26</v>
      </c>
      <c r="B28" s="943"/>
      <c r="C28" s="945" t="s">
        <v>437</v>
      </c>
      <c r="D28" s="956">
        <f>+AVERAGE(MatrizSeguimientoLeyRes1519!L33:L43)</f>
        <v>1</v>
      </c>
      <c r="E28" s="950">
        <f>+AVERAGE(D28:D41)</f>
        <v>0.9</v>
      </c>
      <c r="F28" s="954"/>
    </row>
    <row r="29" spans="1:10" x14ac:dyDescent="0.25">
      <c r="A29" s="451">
        <f t="shared" si="0"/>
        <v>27</v>
      </c>
      <c r="B29" s="943"/>
      <c r="C29" s="945"/>
      <c r="D29" s="956"/>
      <c r="E29" s="950"/>
      <c r="F29" s="954"/>
    </row>
    <row r="30" spans="1:10" x14ac:dyDescent="0.25">
      <c r="A30" s="451">
        <f t="shared" si="0"/>
        <v>28</v>
      </c>
      <c r="B30" s="943"/>
      <c r="C30" s="945"/>
      <c r="D30" s="956"/>
      <c r="E30" s="950"/>
      <c r="F30" s="954"/>
    </row>
    <row r="31" spans="1:10" x14ac:dyDescent="0.25">
      <c r="A31" s="451">
        <f t="shared" si="0"/>
        <v>29</v>
      </c>
      <c r="B31" s="943"/>
      <c r="C31" s="945"/>
      <c r="D31" s="956"/>
      <c r="E31" s="950"/>
      <c r="F31" s="954"/>
    </row>
    <row r="32" spans="1:10" x14ac:dyDescent="0.25">
      <c r="A32" s="451">
        <f t="shared" si="0"/>
        <v>30</v>
      </c>
      <c r="B32" s="943"/>
      <c r="C32" s="945"/>
      <c r="D32" s="956"/>
      <c r="E32" s="950"/>
      <c r="F32" s="954"/>
    </row>
    <row r="33" spans="1:6" x14ac:dyDescent="0.25">
      <c r="A33" s="451">
        <f t="shared" si="0"/>
        <v>31</v>
      </c>
      <c r="B33" s="943"/>
      <c r="C33" s="945"/>
      <c r="D33" s="956"/>
      <c r="E33" s="950"/>
      <c r="F33" s="954"/>
    </row>
    <row r="34" spans="1:6" x14ac:dyDescent="0.25">
      <c r="A34" s="451">
        <f t="shared" si="0"/>
        <v>32</v>
      </c>
      <c r="B34" s="943"/>
      <c r="C34" s="945"/>
      <c r="D34" s="956"/>
      <c r="E34" s="950"/>
      <c r="F34" s="954"/>
    </row>
    <row r="35" spans="1:6" x14ac:dyDescent="0.25">
      <c r="A35" s="451">
        <f t="shared" si="0"/>
        <v>33</v>
      </c>
      <c r="B35" s="943"/>
      <c r="C35" s="945"/>
      <c r="D35" s="956"/>
      <c r="E35" s="950"/>
      <c r="F35" s="954"/>
    </row>
    <row r="36" spans="1:6" x14ac:dyDescent="0.25">
      <c r="A36" s="451">
        <f t="shared" si="0"/>
        <v>34</v>
      </c>
      <c r="B36" s="943"/>
      <c r="C36" s="945"/>
      <c r="D36" s="956"/>
      <c r="E36" s="950"/>
      <c r="F36" s="954"/>
    </row>
    <row r="37" spans="1:6" x14ac:dyDescent="0.25">
      <c r="A37" s="451">
        <f t="shared" si="0"/>
        <v>35</v>
      </c>
      <c r="B37" s="943"/>
      <c r="C37" s="945"/>
      <c r="D37" s="956"/>
      <c r="E37" s="950"/>
      <c r="F37" s="954"/>
    </row>
    <row r="38" spans="1:6" x14ac:dyDescent="0.25">
      <c r="A38" s="451">
        <f t="shared" si="0"/>
        <v>36</v>
      </c>
      <c r="B38" s="943"/>
      <c r="C38" s="945"/>
      <c r="D38" s="956"/>
      <c r="E38" s="950"/>
      <c r="F38" s="954"/>
    </row>
    <row r="39" spans="1:6" x14ac:dyDescent="0.25">
      <c r="A39" s="451">
        <f t="shared" si="0"/>
        <v>37</v>
      </c>
      <c r="B39" s="943"/>
      <c r="C39" s="945"/>
      <c r="D39" s="956"/>
      <c r="E39" s="950"/>
      <c r="F39" s="954"/>
    </row>
    <row r="40" spans="1:6" x14ac:dyDescent="0.25">
      <c r="A40" s="451">
        <f t="shared" si="0"/>
        <v>38</v>
      </c>
      <c r="B40" s="943"/>
      <c r="C40" s="945"/>
      <c r="D40" s="388">
        <f>+MatrizSeguimientoLeyRes1519!L44</f>
        <v>1</v>
      </c>
      <c r="E40" s="950"/>
      <c r="F40" s="954"/>
    </row>
    <row r="41" spans="1:6" x14ac:dyDescent="0.25">
      <c r="A41" s="451">
        <f t="shared" si="0"/>
        <v>39</v>
      </c>
      <c r="B41" s="943"/>
      <c r="C41" s="945"/>
      <c r="D41" s="388">
        <f>+MatrizSeguimientoLeyRes1519!L45</f>
        <v>0.7</v>
      </c>
      <c r="E41" s="950"/>
      <c r="F41" s="954"/>
    </row>
    <row r="42" spans="1:6" x14ac:dyDescent="0.25">
      <c r="A42" s="451">
        <f t="shared" si="0"/>
        <v>40</v>
      </c>
      <c r="B42" s="943"/>
      <c r="C42" s="375" t="s">
        <v>533</v>
      </c>
      <c r="D42" s="388">
        <f>+MatrizSeguimientoLeyRes1519!L46</f>
        <v>1</v>
      </c>
      <c r="E42" s="393">
        <f>+D42</f>
        <v>1</v>
      </c>
      <c r="F42" s="954"/>
    </row>
    <row r="43" spans="1:6" x14ac:dyDescent="0.25">
      <c r="A43" s="451">
        <f t="shared" si="0"/>
        <v>41</v>
      </c>
      <c r="B43" s="943"/>
      <c r="C43" s="375" t="s">
        <v>441</v>
      </c>
      <c r="D43" s="388">
        <f>+MatrizSeguimientoLeyRes1519!L47</f>
        <v>1</v>
      </c>
      <c r="E43" s="393">
        <f>+D43</f>
        <v>1</v>
      </c>
      <c r="F43" s="954"/>
    </row>
    <row r="44" spans="1:6" ht="30" customHeight="1" x14ac:dyDescent="0.25">
      <c r="A44" s="451">
        <f t="shared" si="0"/>
        <v>42</v>
      </c>
      <c r="B44" s="943"/>
      <c r="C44" s="945" t="s">
        <v>534</v>
      </c>
      <c r="D44" s="388">
        <f>+MatrizSeguimientoLeyRes1519!L48</f>
        <v>1</v>
      </c>
      <c r="E44" s="950">
        <f>+AVERAGE(D44:D45)</f>
        <v>1</v>
      </c>
      <c r="F44" s="954"/>
    </row>
    <row r="45" spans="1:6" x14ac:dyDescent="0.25">
      <c r="A45" s="451">
        <f t="shared" si="0"/>
        <v>43</v>
      </c>
      <c r="B45" s="943"/>
      <c r="C45" s="945"/>
      <c r="D45" s="388">
        <f>+MatrizSeguimientoLeyRes1519!L49</f>
        <v>1</v>
      </c>
      <c r="E45" s="950"/>
      <c r="F45" s="954"/>
    </row>
    <row r="46" spans="1:6" ht="30" x14ac:dyDescent="0.25">
      <c r="A46" s="451">
        <f t="shared" si="0"/>
        <v>44</v>
      </c>
      <c r="B46" s="943"/>
      <c r="C46" s="375" t="s">
        <v>445</v>
      </c>
      <c r="D46" s="388">
        <f>+MatrizSeguimientoLeyRes1519!L50</f>
        <v>1</v>
      </c>
      <c r="E46" s="393">
        <f>+D46</f>
        <v>1</v>
      </c>
      <c r="F46" s="954"/>
    </row>
    <row r="47" spans="1:6" ht="27" customHeight="1" x14ac:dyDescent="0.25">
      <c r="A47" s="451">
        <f t="shared" si="0"/>
        <v>45</v>
      </c>
      <c r="B47" s="943"/>
      <c r="C47" s="946" t="s">
        <v>446</v>
      </c>
      <c r="D47" s="937">
        <f>+AVERAGE(MatrizSeguimientoLeyRes1519!L52:L55)</f>
        <v>1</v>
      </c>
      <c r="E47" s="953">
        <f>+AVERAGE(D47:D51)</f>
        <v>1</v>
      </c>
      <c r="F47" s="954"/>
    </row>
    <row r="48" spans="1:6" ht="18" customHeight="1" x14ac:dyDescent="0.25">
      <c r="A48" s="451">
        <f t="shared" si="0"/>
        <v>46</v>
      </c>
      <c r="B48" s="943"/>
      <c r="C48" s="947"/>
      <c r="D48" s="938"/>
      <c r="E48" s="954"/>
      <c r="F48" s="954"/>
    </row>
    <row r="49" spans="1:6" x14ac:dyDescent="0.25">
      <c r="A49" s="451">
        <f t="shared" si="0"/>
        <v>47</v>
      </c>
      <c r="B49" s="943"/>
      <c r="C49" s="947"/>
      <c r="D49" s="938"/>
      <c r="E49" s="954"/>
      <c r="F49" s="954"/>
    </row>
    <row r="50" spans="1:6" x14ac:dyDescent="0.25">
      <c r="A50" s="451">
        <f t="shared" si="0"/>
        <v>48</v>
      </c>
      <c r="B50" s="943"/>
      <c r="C50" s="947"/>
      <c r="D50" s="938"/>
      <c r="E50" s="954"/>
      <c r="F50" s="954"/>
    </row>
    <row r="51" spans="1:6" x14ac:dyDescent="0.25">
      <c r="A51" s="451">
        <f t="shared" si="0"/>
        <v>49</v>
      </c>
      <c r="B51" s="943"/>
      <c r="C51" s="948"/>
      <c r="D51" s="939"/>
      <c r="E51" s="955"/>
      <c r="F51" s="954"/>
    </row>
    <row r="52" spans="1:6" x14ac:dyDescent="0.25">
      <c r="A52" s="451">
        <f t="shared" si="0"/>
        <v>50</v>
      </c>
      <c r="B52" s="943"/>
      <c r="C52" s="375" t="s">
        <v>535</v>
      </c>
      <c r="D52" s="388">
        <f>+MatrizSeguimientoLeyRes1519!L56</f>
        <v>1</v>
      </c>
      <c r="E52" s="393">
        <f>+D52</f>
        <v>1</v>
      </c>
      <c r="F52" s="954"/>
    </row>
    <row r="53" spans="1:6" ht="30" customHeight="1" x14ac:dyDescent="0.25">
      <c r="A53" s="451">
        <f t="shared" si="0"/>
        <v>51</v>
      </c>
      <c r="B53" s="943"/>
      <c r="C53" s="415" t="s">
        <v>536</v>
      </c>
      <c r="D53" s="388">
        <f>+MatrizSeguimientoLeyRes1519!L57</f>
        <v>0.7</v>
      </c>
      <c r="E53" s="393">
        <f>+D53</f>
        <v>0.7</v>
      </c>
      <c r="F53" s="954"/>
    </row>
    <row r="54" spans="1:6" x14ac:dyDescent="0.25">
      <c r="A54" s="451">
        <f t="shared" si="0"/>
        <v>52</v>
      </c>
      <c r="B54" s="943"/>
      <c r="C54" s="945" t="s">
        <v>450</v>
      </c>
      <c r="D54" s="388">
        <f>+MatrizSeguimientoLeyRes1519!L58</f>
        <v>1</v>
      </c>
      <c r="E54" s="950">
        <f>+AVERAGE(D54:D55)</f>
        <v>1</v>
      </c>
      <c r="F54" s="954"/>
    </row>
    <row r="55" spans="1:6" x14ac:dyDescent="0.25">
      <c r="A55" s="451">
        <f t="shared" si="0"/>
        <v>53</v>
      </c>
      <c r="B55" s="943"/>
      <c r="C55" s="945"/>
      <c r="D55" s="388">
        <f>+MatrizSeguimientoLeyRes1519!L59</f>
        <v>1</v>
      </c>
      <c r="E55" s="950"/>
      <c r="F55" s="954"/>
    </row>
    <row r="56" spans="1:6" x14ac:dyDescent="0.25">
      <c r="A56" s="451">
        <f t="shared" si="0"/>
        <v>54</v>
      </c>
      <c r="B56" s="944"/>
      <c r="C56" s="375" t="s">
        <v>452</v>
      </c>
      <c r="D56" s="388">
        <f>+MatrizSeguimientoLeyRes1519!L60</f>
        <v>1</v>
      </c>
      <c r="E56" s="393">
        <f>+D56</f>
        <v>1</v>
      </c>
      <c r="F56" s="955"/>
    </row>
    <row r="57" spans="1:6" x14ac:dyDescent="0.25">
      <c r="A57" s="451">
        <f t="shared" si="0"/>
        <v>55</v>
      </c>
      <c r="B57" s="880" t="s">
        <v>455</v>
      </c>
      <c r="C57" s="945" t="s">
        <v>456</v>
      </c>
      <c r="D57" s="508">
        <f>+MatrizSeguimientoLeyRes1519!L61</f>
        <v>1</v>
      </c>
      <c r="E57" s="950">
        <f>+AVERAGE(D57:D70)</f>
        <v>1</v>
      </c>
      <c r="F57" s="950">
        <f>+AVERAGE(E57:E75)</f>
        <v>1</v>
      </c>
    </row>
    <row r="58" spans="1:6" x14ac:dyDescent="0.25">
      <c r="A58" s="451">
        <f t="shared" si="0"/>
        <v>56</v>
      </c>
      <c r="B58" s="880"/>
      <c r="C58" s="945"/>
      <c r="D58" s="508">
        <f>+MatrizSeguimientoLeyRes1519!L62</f>
        <v>1</v>
      </c>
      <c r="E58" s="950"/>
      <c r="F58" s="950"/>
    </row>
    <row r="59" spans="1:6" x14ac:dyDescent="0.25">
      <c r="A59" s="451">
        <f t="shared" si="0"/>
        <v>57</v>
      </c>
      <c r="B59" s="880"/>
      <c r="C59" s="945"/>
      <c r="D59" s="937">
        <f>+AVERAGE(MatrizSeguimientoLeyRes1519!L65:L69)</f>
        <v>1</v>
      </c>
      <c r="E59" s="950"/>
      <c r="F59" s="950"/>
    </row>
    <row r="60" spans="1:6" x14ac:dyDescent="0.25">
      <c r="A60" s="451">
        <f t="shared" si="0"/>
        <v>58</v>
      </c>
      <c r="B60" s="880"/>
      <c r="C60" s="945"/>
      <c r="D60" s="938"/>
      <c r="E60" s="950"/>
      <c r="F60" s="950"/>
    </row>
    <row r="61" spans="1:6" x14ac:dyDescent="0.25">
      <c r="A61" s="451">
        <f t="shared" si="0"/>
        <v>59</v>
      </c>
      <c r="B61" s="880"/>
      <c r="C61" s="945"/>
      <c r="D61" s="938"/>
      <c r="E61" s="950"/>
      <c r="F61" s="950"/>
    </row>
    <row r="62" spans="1:6" x14ac:dyDescent="0.25">
      <c r="A62" s="451">
        <f t="shared" si="0"/>
        <v>60</v>
      </c>
      <c r="B62" s="880"/>
      <c r="C62" s="945"/>
      <c r="D62" s="938"/>
      <c r="E62" s="950"/>
      <c r="F62" s="950"/>
    </row>
    <row r="63" spans="1:6" x14ac:dyDescent="0.25">
      <c r="A63" s="451">
        <f t="shared" si="0"/>
        <v>61</v>
      </c>
      <c r="B63" s="880"/>
      <c r="C63" s="945"/>
      <c r="D63" s="938"/>
      <c r="E63" s="950"/>
      <c r="F63" s="950"/>
    </row>
    <row r="64" spans="1:6" x14ac:dyDescent="0.25">
      <c r="A64" s="451">
        <f t="shared" si="0"/>
        <v>62</v>
      </c>
      <c r="B64" s="880"/>
      <c r="C64" s="945"/>
      <c r="D64" s="938"/>
      <c r="E64" s="950"/>
      <c r="F64" s="950"/>
    </row>
    <row r="65" spans="1:6" x14ac:dyDescent="0.25">
      <c r="A65" s="451">
        <f t="shared" si="0"/>
        <v>63</v>
      </c>
      <c r="B65" s="880"/>
      <c r="C65" s="945"/>
      <c r="D65" s="939"/>
      <c r="E65" s="950"/>
      <c r="F65" s="950"/>
    </row>
    <row r="66" spans="1:6" x14ac:dyDescent="0.25">
      <c r="A66" s="451">
        <f t="shared" si="0"/>
        <v>64</v>
      </c>
      <c r="B66" s="880"/>
      <c r="C66" s="945"/>
      <c r="D66" s="388">
        <f>+MatrizSeguimientoLeyRes1519!L70</f>
        <v>1</v>
      </c>
      <c r="E66" s="950"/>
      <c r="F66" s="950"/>
    </row>
    <row r="67" spans="1:6" x14ac:dyDescent="0.25">
      <c r="A67" s="451">
        <f t="shared" si="0"/>
        <v>65</v>
      </c>
      <c r="B67" s="880"/>
      <c r="C67" s="945"/>
      <c r="D67" s="388">
        <f>+MatrizSeguimientoLeyRes1519!L71</f>
        <v>1</v>
      </c>
      <c r="E67" s="950"/>
      <c r="F67" s="950"/>
    </row>
    <row r="68" spans="1:6" x14ac:dyDescent="0.25">
      <c r="A68" s="451">
        <f t="shared" si="0"/>
        <v>66</v>
      </c>
      <c r="B68" s="880"/>
      <c r="C68" s="945"/>
      <c r="D68" s="388">
        <f>+MatrizSeguimientoLeyRes1519!L72</f>
        <v>1</v>
      </c>
      <c r="E68" s="950"/>
      <c r="F68" s="950"/>
    </row>
    <row r="69" spans="1:6" x14ac:dyDescent="0.25">
      <c r="A69" s="451">
        <f t="shared" ref="A69:A94" si="1">+A68+1</f>
        <v>67</v>
      </c>
      <c r="B69" s="880"/>
      <c r="C69" s="945"/>
      <c r="D69" s="388">
        <f>+MatrizSeguimientoLeyRes1519!L73</f>
        <v>1</v>
      </c>
      <c r="E69" s="950"/>
      <c r="F69" s="950"/>
    </row>
    <row r="70" spans="1:6" x14ac:dyDescent="0.25">
      <c r="A70" s="451">
        <f t="shared" si="1"/>
        <v>68</v>
      </c>
      <c r="B70" s="880"/>
      <c r="C70" s="945"/>
      <c r="D70" s="388">
        <f>+MatrizSeguimientoLeyRes1519!L74</f>
        <v>1</v>
      </c>
      <c r="E70" s="950"/>
      <c r="F70" s="950"/>
    </row>
    <row r="71" spans="1:6" x14ac:dyDescent="0.25">
      <c r="A71" s="451">
        <f t="shared" si="1"/>
        <v>69</v>
      </c>
      <c r="B71" s="880"/>
      <c r="C71" s="945" t="s">
        <v>465</v>
      </c>
      <c r="D71" s="388">
        <f>+MatrizSeguimientoLeyRes1519!L75</f>
        <v>1</v>
      </c>
      <c r="E71" s="950">
        <f>+AVERAGE(D71:D72)</f>
        <v>1</v>
      </c>
      <c r="F71" s="950"/>
    </row>
    <row r="72" spans="1:6" x14ac:dyDescent="0.25">
      <c r="A72" s="451">
        <f t="shared" si="1"/>
        <v>70</v>
      </c>
      <c r="B72" s="880"/>
      <c r="C72" s="945"/>
      <c r="D72" s="388">
        <f>+MatrizSeguimientoLeyRes1519!L76</f>
        <v>1</v>
      </c>
      <c r="E72" s="950"/>
      <c r="F72" s="950"/>
    </row>
    <row r="73" spans="1:6" x14ac:dyDescent="0.25">
      <c r="A73" s="451">
        <f t="shared" si="1"/>
        <v>71</v>
      </c>
      <c r="B73" s="880"/>
      <c r="C73" s="946" t="s">
        <v>470</v>
      </c>
      <c r="D73" s="388">
        <f>+MatrizSeguimientoLeyRes1519!L77</f>
        <v>1</v>
      </c>
      <c r="E73" s="953">
        <f>+AVERAGE(D73:D75)</f>
        <v>1</v>
      </c>
      <c r="F73" s="950"/>
    </row>
    <row r="74" spans="1:6" x14ac:dyDescent="0.25">
      <c r="A74" s="451">
        <f t="shared" si="1"/>
        <v>72</v>
      </c>
      <c r="B74" s="880"/>
      <c r="C74" s="947"/>
      <c r="D74" s="388">
        <f>+MatrizSeguimientoLeyRes1519!L78</f>
        <v>1</v>
      </c>
      <c r="E74" s="954"/>
      <c r="F74" s="950"/>
    </row>
    <row r="75" spans="1:6" x14ac:dyDescent="0.25">
      <c r="A75" s="451">
        <f t="shared" si="1"/>
        <v>73</v>
      </c>
      <c r="B75" s="880"/>
      <c r="C75" s="948"/>
      <c r="D75" s="388">
        <f>+MatrizSeguimientoLeyRes1519!L79</f>
        <v>1</v>
      </c>
      <c r="E75" s="955"/>
      <c r="F75" s="950"/>
    </row>
    <row r="76" spans="1:6" x14ac:dyDescent="0.25">
      <c r="A76" s="451">
        <f t="shared" si="1"/>
        <v>74</v>
      </c>
      <c r="B76" s="880" t="s">
        <v>477</v>
      </c>
      <c r="C76" s="415" t="s">
        <v>478</v>
      </c>
      <c r="D76" s="388">
        <f>+MatrizSeguimientoLeyRes1519!L80</f>
        <v>1</v>
      </c>
      <c r="E76" s="393">
        <f>+D76</f>
        <v>1</v>
      </c>
      <c r="F76" s="950">
        <f>+AVERAGE(E76:E80)</f>
        <v>1</v>
      </c>
    </row>
    <row r="77" spans="1:6" x14ac:dyDescent="0.25">
      <c r="A77" s="451">
        <f t="shared" si="1"/>
        <v>75</v>
      </c>
      <c r="B77" s="880"/>
      <c r="C77" s="375" t="s">
        <v>479</v>
      </c>
      <c r="D77" s="388">
        <f>+MatrizSeguimientoLeyRes1519!L81</f>
        <v>1</v>
      </c>
      <c r="E77" s="393">
        <f t="shared" ref="E77:E80" si="2">+D77</f>
        <v>1</v>
      </c>
      <c r="F77" s="950"/>
    </row>
    <row r="78" spans="1:6" x14ac:dyDescent="0.25">
      <c r="A78" s="451">
        <f t="shared" si="1"/>
        <v>76</v>
      </c>
      <c r="B78" s="880"/>
      <c r="C78" s="375" t="s">
        <v>481</v>
      </c>
      <c r="D78" s="388">
        <f>+MatrizSeguimientoLeyRes1519!L82</f>
        <v>1</v>
      </c>
      <c r="E78" s="393">
        <f t="shared" si="2"/>
        <v>1</v>
      </c>
      <c r="F78" s="950"/>
    </row>
    <row r="79" spans="1:6" x14ac:dyDescent="0.25">
      <c r="A79" s="451">
        <f t="shared" si="1"/>
        <v>77</v>
      </c>
      <c r="B79" s="880"/>
      <c r="C79" s="375" t="s">
        <v>483</v>
      </c>
      <c r="D79" s="388">
        <f>+MatrizSeguimientoLeyRes1519!L83</f>
        <v>1</v>
      </c>
      <c r="E79" s="393">
        <f t="shared" si="2"/>
        <v>1</v>
      </c>
      <c r="F79" s="950"/>
    </row>
    <row r="80" spans="1:6" x14ac:dyDescent="0.25">
      <c r="A80" s="451">
        <f t="shared" si="1"/>
        <v>78</v>
      </c>
      <c r="B80" s="880"/>
      <c r="C80" s="375" t="s">
        <v>486</v>
      </c>
      <c r="D80" s="388">
        <f>+MatrizSeguimientoLeyRes1519!L84</f>
        <v>1</v>
      </c>
      <c r="E80" s="393">
        <f t="shared" si="2"/>
        <v>1</v>
      </c>
      <c r="F80" s="950"/>
    </row>
    <row r="81" spans="1:6" ht="30" customHeight="1" x14ac:dyDescent="0.25">
      <c r="A81" s="451">
        <f t="shared" si="1"/>
        <v>79</v>
      </c>
      <c r="B81" s="880" t="s">
        <v>488</v>
      </c>
      <c r="C81" s="945" t="s">
        <v>489</v>
      </c>
      <c r="D81" s="388">
        <f>+MatrizSeguimientoLeyRes1519!L85</f>
        <v>1</v>
      </c>
      <c r="E81" s="950">
        <f>+AVERAGE(D81:D82)</f>
        <v>1</v>
      </c>
      <c r="F81" s="950">
        <f>+AVERAGE(E81:E94,E96:E103)</f>
        <v>0.9916666666666667</v>
      </c>
    </row>
    <row r="82" spans="1:6" x14ac:dyDescent="0.25">
      <c r="A82" s="451">
        <f t="shared" si="1"/>
        <v>80</v>
      </c>
      <c r="B82" s="880"/>
      <c r="C82" s="945"/>
      <c r="D82" s="388">
        <f>+MatrizSeguimientoLeyRes1519!L86</f>
        <v>1</v>
      </c>
      <c r="E82" s="950"/>
      <c r="F82" s="950"/>
    </row>
    <row r="83" spans="1:6" x14ac:dyDescent="0.25">
      <c r="A83" s="451">
        <f t="shared" si="1"/>
        <v>81</v>
      </c>
      <c r="B83" s="880"/>
      <c r="C83" s="415" t="s">
        <v>490</v>
      </c>
      <c r="D83" s="388">
        <f>+MatrizSeguimientoLeyRes1519!L87</f>
        <v>1</v>
      </c>
      <c r="E83" s="393">
        <f>+D83</f>
        <v>1</v>
      </c>
      <c r="F83" s="950"/>
    </row>
    <row r="84" spans="1:6" x14ac:dyDescent="0.25">
      <c r="A84" s="451">
        <f t="shared" si="1"/>
        <v>82</v>
      </c>
      <c r="B84" s="880"/>
      <c r="C84" s="946" t="s">
        <v>491</v>
      </c>
      <c r="D84" s="937">
        <f>+AVERAGE(MatrizSeguimientoLeyRes1519!L89:L93)</f>
        <v>1</v>
      </c>
      <c r="E84" s="950">
        <f>+AVERAGE(D84:D91)</f>
        <v>0.92500000000000004</v>
      </c>
      <c r="F84" s="950"/>
    </row>
    <row r="85" spans="1:6" x14ac:dyDescent="0.25">
      <c r="A85" s="451">
        <f t="shared" si="1"/>
        <v>83</v>
      </c>
      <c r="B85" s="880"/>
      <c r="C85" s="947"/>
      <c r="D85" s="938"/>
      <c r="E85" s="950"/>
      <c r="F85" s="950"/>
    </row>
    <row r="86" spans="1:6" x14ac:dyDescent="0.25">
      <c r="A86" s="451">
        <f t="shared" si="1"/>
        <v>84</v>
      </c>
      <c r="B86" s="880"/>
      <c r="C86" s="947"/>
      <c r="D86" s="938"/>
      <c r="E86" s="950"/>
      <c r="F86" s="950"/>
    </row>
    <row r="87" spans="1:6" x14ac:dyDescent="0.25">
      <c r="A87" s="451">
        <f t="shared" si="1"/>
        <v>85</v>
      </c>
      <c r="B87" s="880"/>
      <c r="C87" s="947"/>
      <c r="D87" s="938"/>
      <c r="E87" s="950"/>
      <c r="F87" s="950"/>
    </row>
    <row r="88" spans="1:6" x14ac:dyDescent="0.25">
      <c r="A88" s="451">
        <f t="shared" si="1"/>
        <v>86</v>
      </c>
      <c r="B88" s="880"/>
      <c r="C88" s="947"/>
      <c r="D88" s="939"/>
      <c r="E88" s="950"/>
      <c r="F88" s="950"/>
    </row>
    <row r="89" spans="1:6" x14ac:dyDescent="0.25">
      <c r="A89" s="451">
        <f t="shared" si="1"/>
        <v>87</v>
      </c>
      <c r="B89" s="880"/>
      <c r="C89" s="947"/>
      <c r="D89" s="388">
        <f>+MatrizSeguimientoLeyRes1519!L94</f>
        <v>0.7</v>
      </c>
      <c r="E89" s="950"/>
      <c r="F89" s="950"/>
    </row>
    <row r="90" spans="1:6" x14ac:dyDescent="0.25">
      <c r="A90" s="451">
        <f t="shared" si="1"/>
        <v>88</v>
      </c>
      <c r="B90" s="880"/>
      <c r="C90" s="947"/>
      <c r="D90" s="388">
        <f>+MatrizSeguimientoLeyRes1519!L95</f>
        <v>1</v>
      </c>
      <c r="E90" s="950"/>
      <c r="F90" s="950"/>
    </row>
    <row r="91" spans="1:6" x14ac:dyDescent="0.25">
      <c r="A91" s="451">
        <f t="shared" si="1"/>
        <v>89</v>
      </c>
      <c r="B91" s="880"/>
      <c r="C91" s="948"/>
      <c r="D91" s="388">
        <f>+MatrizSeguimientoLeyRes1519!L96</f>
        <v>1</v>
      </c>
      <c r="E91" s="950"/>
      <c r="F91" s="950"/>
    </row>
    <row r="92" spans="1:6" x14ac:dyDescent="0.25">
      <c r="A92" s="451">
        <f t="shared" si="1"/>
        <v>90</v>
      </c>
      <c r="B92" s="880"/>
      <c r="C92" s="946" t="s">
        <v>493</v>
      </c>
      <c r="D92" s="388">
        <f>+MatrizSeguimientoLeyRes1519!L97</f>
        <v>1</v>
      </c>
      <c r="E92" s="953">
        <f>+AVERAGE(D92:D93)</f>
        <v>1</v>
      </c>
      <c r="F92" s="950"/>
    </row>
    <row r="93" spans="1:6" x14ac:dyDescent="0.25">
      <c r="A93" s="451">
        <f t="shared" si="1"/>
        <v>91</v>
      </c>
      <c r="B93" s="880"/>
      <c r="C93" s="948"/>
      <c r="D93" s="388">
        <f>+MatrizSeguimientoLeyRes1519!L98</f>
        <v>1</v>
      </c>
      <c r="E93" s="955"/>
      <c r="F93" s="950"/>
    </row>
    <row r="94" spans="1:6" x14ac:dyDescent="0.25">
      <c r="A94" s="451">
        <f t="shared" si="1"/>
        <v>92</v>
      </c>
      <c r="B94" s="880"/>
      <c r="C94" s="375" t="s">
        <v>494</v>
      </c>
      <c r="D94" s="388">
        <f>+MatrizSeguimientoLeyRes1519!L99</f>
        <v>1</v>
      </c>
      <c r="E94" s="393">
        <f>+D94</f>
        <v>1</v>
      </c>
      <c r="F94" s="950"/>
    </row>
    <row r="95" spans="1:6" x14ac:dyDescent="0.25">
      <c r="A95" s="462"/>
      <c r="B95" s="880"/>
      <c r="C95" s="375" t="s">
        <v>495</v>
      </c>
      <c r="D95" s="460"/>
      <c r="E95" s="461"/>
      <c r="F95" s="950"/>
    </row>
    <row r="96" spans="1:6" x14ac:dyDescent="0.25">
      <c r="A96" s="451">
        <f>+A94+1</f>
        <v>93</v>
      </c>
      <c r="B96" s="880"/>
      <c r="C96" s="945" t="s">
        <v>496</v>
      </c>
      <c r="D96" s="388">
        <f>+MatrizSeguimientoLeyRes1519!L101</f>
        <v>1</v>
      </c>
      <c r="E96" s="950">
        <f>+AVERAGE(D96:D100)</f>
        <v>1</v>
      </c>
      <c r="F96" s="950"/>
    </row>
    <row r="97" spans="1:6" x14ac:dyDescent="0.25">
      <c r="A97" s="451">
        <f t="shared" ref="A97:A133" si="3">+A96+1</f>
        <v>94</v>
      </c>
      <c r="B97" s="880"/>
      <c r="C97" s="945"/>
      <c r="D97" s="388">
        <f>+MatrizSeguimientoLeyRes1519!L102</f>
        <v>1</v>
      </c>
      <c r="E97" s="950"/>
      <c r="F97" s="950"/>
    </row>
    <row r="98" spans="1:6" x14ac:dyDescent="0.25">
      <c r="A98" s="451">
        <f t="shared" si="3"/>
        <v>95</v>
      </c>
      <c r="B98" s="880"/>
      <c r="C98" s="945"/>
      <c r="D98" s="388">
        <f>+MatrizSeguimientoLeyRes1519!L103</f>
        <v>1</v>
      </c>
      <c r="E98" s="950"/>
      <c r="F98" s="950"/>
    </row>
    <row r="99" spans="1:6" x14ac:dyDescent="0.25">
      <c r="A99" s="451">
        <f t="shared" si="3"/>
        <v>96</v>
      </c>
      <c r="B99" s="880"/>
      <c r="C99" s="945"/>
      <c r="D99" s="388">
        <f>+MatrizSeguimientoLeyRes1519!L104</f>
        <v>1</v>
      </c>
      <c r="E99" s="950"/>
      <c r="F99" s="950"/>
    </row>
    <row r="100" spans="1:6" x14ac:dyDescent="0.25">
      <c r="A100" s="451">
        <f t="shared" si="3"/>
        <v>97</v>
      </c>
      <c r="B100" s="880"/>
      <c r="C100" s="945"/>
      <c r="D100" s="388">
        <f>+MatrizSeguimientoLeyRes1519!L105</f>
        <v>1</v>
      </c>
      <c r="E100" s="950"/>
      <c r="F100" s="950"/>
    </row>
    <row r="101" spans="1:6" x14ac:dyDescent="0.25">
      <c r="A101" s="451">
        <f t="shared" si="3"/>
        <v>98</v>
      </c>
      <c r="B101" s="880"/>
      <c r="C101" s="375" t="s">
        <v>498</v>
      </c>
      <c r="D101" s="388">
        <f>+MatrizSeguimientoLeyRes1519!L106</f>
        <v>1</v>
      </c>
      <c r="E101" s="393">
        <f>+D101</f>
        <v>1</v>
      </c>
      <c r="F101" s="950"/>
    </row>
    <row r="102" spans="1:6" ht="30" customHeight="1" x14ac:dyDescent="0.25">
      <c r="A102" s="451">
        <f t="shared" si="3"/>
        <v>99</v>
      </c>
      <c r="B102" s="880"/>
      <c r="C102" s="415" t="s">
        <v>537</v>
      </c>
      <c r="D102" s="388">
        <f>+MatrizSeguimientoLeyRes1519!L107</f>
        <v>1</v>
      </c>
      <c r="E102" s="393">
        <f>+D102</f>
        <v>1</v>
      </c>
      <c r="F102" s="950"/>
    </row>
    <row r="103" spans="1:6" ht="30" customHeight="1" x14ac:dyDescent="0.25">
      <c r="A103" s="451">
        <f t="shared" si="3"/>
        <v>100</v>
      </c>
      <c r="B103" s="880"/>
      <c r="C103" s="415" t="s">
        <v>502</v>
      </c>
      <c r="D103" s="388">
        <f>+MatrizSeguimientoLeyRes1519!L108</f>
        <v>1</v>
      </c>
      <c r="E103" s="393">
        <f>+D103</f>
        <v>1</v>
      </c>
      <c r="F103" s="950"/>
    </row>
    <row r="104" spans="1:6" x14ac:dyDescent="0.25">
      <c r="A104" s="451">
        <f t="shared" si="3"/>
        <v>101</v>
      </c>
      <c r="B104" s="880" t="s">
        <v>503</v>
      </c>
      <c r="C104" s="415" t="s">
        <v>504</v>
      </c>
      <c r="D104" s="388">
        <f>+MatrizSeguimientoLeyRes1519!L109</f>
        <v>1</v>
      </c>
      <c r="E104" s="393">
        <f>+D104</f>
        <v>1</v>
      </c>
      <c r="F104" s="950">
        <f>+AVERAGE(E104:E105)</f>
        <v>1</v>
      </c>
    </row>
    <row r="105" spans="1:6" x14ac:dyDescent="0.25">
      <c r="A105" s="451">
        <f t="shared" si="3"/>
        <v>102</v>
      </c>
      <c r="B105" s="880"/>
      <c r="C105" s="375" t="s">
        <v>505</v>
      </c>
      <c r="D105" s="388">
        <f>+MatrizSeguimientoLeyRes1519!L110</f>
        <v>1</v>
      </c>
      <c r="E105" s="393">
        <f>+D105</f>
        <v>1</v>
      </c>
      <c r="F105" s="950"/>
    </row>
    <row r="106" spans="1:6" x14ac:dyDescent="0.25">
      <c r="A106" s="451">
        <f t="shared" si="3"/>
        <v>103</v>
      </c>
      <c r="B106" s="880" t="s">
        <v>507</v>
      </c>
      <c r="C106" s="945" t="s">
        <v>507</v>
      </c>
      <c r="D106" s="937">
        <f>+AVERAGE(MatrizSeguimientoLeyRes1519!L112:L116)</f>
        <v>1</v>
      </c>
      <c r="E106" s="950">
        <f>+AVERAGE(D106:D111)</f>
        <v>1</v>
      </c>
      <c r="F106" s="950">
        <f>+E106</f>
        <v>1</v>
      </c>
    </row>
    <row r="107" spans="1:6" x14ac:dyDescent="0.25">
      <c r="A107" s="451">
        <f t="shared" si="3"/>
        <v>104</v>
      </c>
      <c r="B107" s="880"/>
      <c r="C107" s="945"/>
      <c r="D107" s="938"/>
      <c r="E107" s="950"/>
      <c r="F107" s="950"/>
    </row>
    <row r="108" spans="1:6" x14ac:dyDescent="0.25">
      <c r="A108" s="451">
        <f t="shared" si="3"/>
        <v>105</v>
      </c>
      <c r="B108" s="880"/>
      <c r="C108" s="945"/>
      <c r="D108" s="938"/>
      <c r="E108" s="950"/>
      <c r="F108" s="950"/>
    </row>
    <row r="109" spans="1:6" x14ac:dyDescent="0.25">
      <c r="A109" s="451">
        <f t="shared" si="3"/>
        <v>106</v>
      </c>
      <c r="B109" s="880"/>
      <c r="C109" s="945"/>
      <c r="D109" s="938"/>
      <c r="E109" s="950"/>
      <c r="F109" s="950"/>
    </row>
    <row r="110" spans="1:6" x14ac:dyDescent="0.25">
      <c r="A110" s="451">
        <f t="shared" si="3"/>
        <v>107</v>
      </c>
      <c r="B110" s="880"/>
      <c r="C110" s="945"/>
      <c r="D110" s="938"/>
      <c r="E110" s="950"/>
      <c r="F110" s="950"/>
    </row>
    <row r="111" spans="1:6" x14ac:dyDescent="0.25">
      <c r="A111" s="451">
        <f t="shared" si="3"/>
        <v>108</v>
      </c>
      <c r="B111" s="880"/>
      <c r="C111" s="945"/>
      <c r="D111" s="939"/>
      <c r="E111" s="950"/>
      <c r="F111" s="950"/>
    </row>
    <row r="112" spans="1:6" ht="30" customHeight="1" x14ac:dyDescent="0.25">
      <c r="A112" s="451">
        <f t="shared" si="3"/>
        <v>109</v>
      </c>
      <c r="B112" s="949" t="s">
        <v>508</v>
      </c>
      <c r="C112" s="945" t="s">
        <v>509</v>
      </c>
      <c r="D112" s="388">
        <f>+MatrizSeguimientoLeyRes1519!L117</f>
        <v>1</v>
      </c>
      <c r="E112" s="950">
        <f>+AVERAGE(D112:D146)</f>
        <v>0.89410256410256417</v>
      </c>
      <c r="F112" s="953">
        <f>+AVERAGE(E112:E147)</f>
        <v>0.79705128205128206</v>
      </c>
    </row>
    <row r="113" spans="1:6" x14ac:dyDescent="0.25">
      <c r="A113" s="451">
        <f t="shared" si="3"/>
        <v>110</v>
      </c>
      <c r="B113" s="943"/>
      <c r="C113" s="945"/>
      <c r="D113" s="937">
        <f>+AVERAGE(MatrizSeguimientoLeyRes1519!L119:L125)</f>
        <v>1</v>
      </c>
      <c r="E113" s="950"/>
      <c r="F113" s="954"/>
    </row>
    <row r="114" spans="1:6" x14ac:dyDescent="0.25">
      <c r="A114" s="451">
        <f t="shared" si="3"/>
        <v>111</v>
      </c>
      <c r="B114" s="943"/>
      <c r="C114" s="945"/>
      <c r="D114" s="938"/>
      <c r="E114" s="950"/>
      <c r="F114" s="954"/>
    </row>
    <row r="115" spans="1:6" x14ac:dyDescent="0.25">
      <c r="A115" s="451">
        <f t="shared" si="3"/>
        <v>112</v>
      </c>
      <c r="B115" s="943"/>
      <c r="C115" s="945"/>
      <c r="D115" s="938"/>
      <c r="E115" s="950"/>
      <c r="F115" s="954"/>
    </row>
    <row r="116" spans="1:6" x14ac:dyDescent="0.25">
      <c r="A116" s="451">
        <f t="shared" si="3"/>
        <v>113</v>
      </c>
      <c r="B116" s="943"/>
      <c r="C116" s="945"/>
      <c r="D116" s="938"/>
      <c r="E116" s="950"/>
      <c r="F116" s="954"/>
    </row>
    <row r="117" spans="1:6" x14ac:dyDescent="0.25">
      <c r="A117" s="451">
        <f t="shared" si="3"/>
        <v>114</v>
      </c>
      <c r="B117" s="943"/>
      <c r="C117" s="945"/>
      <c r="D117" s="938"/>
      <c r="E117" s="950"/>
      <c r="F117" s="954"/>
    </row>
    <row r="118" spans="1:6" x14ac:dyDescent="0.25">
      <c r="A118" s="451">
        <f t="shared" si="3"/>
        <v>115</v>
      </c>
      <c r="B118" s="943"/>
      <c r="C118" s="945"/>
      <c r="D118" s="938"/>
      <c r="E118" s="950"/>
      <c r="F118" s="954"/>
    </row>
    <row r="119" spans="1:6" x14ac:dyDescent="0.25">
      <c r="A119" s="451">
        <f t="shared" si="3"/>
        <v>116</v>
      </c>
      <c r="B119" s="943"/>
      <c r="C119" s="945"/>
      <c r="D119" s="939"/>
      <c r="E119" s="950"/>
      <c r="F119" s="954"/>
    </row>
    <row r="120" spans="1:6" x14ac:dyDescent="0.25">
      <c r="A120" s="451">
        <f t="shared" si="3"/>
        <v>117</v>
      </c>
      <c r="B120" s="943"/>
      <c r="C120" s="945"/>
      <c r="D120" s="937">
        <f>+AVERAGE(MatrizSeguimientoLeyRes1519!L127:L139)</f>
        <v>0.97692307692307689</v>
      </c>
      <c r="E120" s="950"/>
      <c r="F120" s="954"/>
    </row>
    <row r="121" spans="1:6" x14ac:dyDescent="0.25">
      <c r="A121" s="451">
        <f t="shared" si="3"/>
        <v>118</v>
      </c>
      <c r="B121" s="943"/>
      <c r="C121" s="945"/>
      <c r="D121" s="938"/>
      <c r="E121" s="950"/>
      <c r="F121" s="954"/>
    </row>
    <row r="122" spans="1:6" x14ac:dyDescent="0.25">
      <c r="A122" s="451">
        <f t="shared" si="3"/>
        <v>119</v>
      </c>
      <c r="B122" s="943"/>
      <c r="C122" s="945"/>
      <c r="D122" s="938"/>
      <c r="E122" s="950"/>
      <c r="F122" s="954"/>
    </row>
    <row r="123" spans="1:6" x14ac:dyDescent="0.25">
      <c r="A123" s="451">
        <f t="shared" si="3"/>
        <v>120</v>
      </c>
      <c r="B123" s="943"/>
      <c r="C123" s="945"/>
      <c r="D123" s="938"/>
      <c r="E123" s="950"/>
      <c r="F123" s="954"/>
    </row>
    <row r="124" spans="1:6" x14ac:dyDescent="0.25">
      <c r="A124" s="451">
        <f t="shared" si="3"/>
        <v>121</v>
      </c>
      <c r="B124" s="943"/>
      <c r="C124" s="945"/>
      <c r="D124" s="938"/>
      <c r="E124" s="950"/>
      <c r="F124" s="954"/>
    </row>
    <row r="125" spans="1:6" x14ac:dyDescent="0.25">
      <c r="A125" s="451">
        <f t="shared" si="3"/>
        <v>122</v>
      </c>
      <c r="B125" s="943"/>
      <c r="C125" s="945"/>
      <c r="D125" s="938"/>
      <c r="E125" s="950"/>
      <c r="F125" s="954"/>
    </row>
    <row r="126" spans="1:6" x14ac:dyDescent="0.25">
      <c r="A126" s="451">
        <f t="shared" si="3"/>
        <v>123</v>
      </c>
      <c r="B126" s="943"/>
      <c r="C126" s="945"/>
      <c r="D126" s="938"/>
      <c r="E126" s="950"/>
      <c r="F126" s="954"/>
    </row>
    <row r="127" spans="1:6" x14ac:dyDescent="0.25">
      <c r="A127" s="451">
        <f t="shared" si="3"/>
        <v>124</v>
      </c>
      <c r="B127" s="943"/>
      <c r="C127" s="945"/>
      <c r="D127" s="938"/>
      <c r="E127" s="950"/>
      <c r="F127" s="954"/>
    </row>
    <row r="128" spans="1:6" x14ac:dyDescent="0.25">
      <c r="A128" s="451">
        <f t="shared" si="3"/>
        <v>125</v>
      </c>
      <c r="B128" s="943"/>
      <c r="C128" s="945"/>
      <c r="D128" s="938"/>
      <c r="E128" s="950"/>
      <c r="F128" s="954"/>
    </row>
    <row r="129" spans="1:6" x14ac:dyDescent="0.25">
      <c r="A129" s="451">
        <f t="shared" si="3"/>
        <v>126</v>
      </c>
      <c r="B129" s="943"/>
      <c r="C129" s="945"/>
      <c r="D129" s="938"/>
      <c r="E129" s="950"/>
      <c r="F129" s="954"/>
    </row>
    <row r="130" spans="1:6" x14ac:dyDescent="0.25">
      <c r="A130" s="451">
        <f t="shared" si="3"/>
        <v>127</v>
      </c>
      <c r="B130" s="943"/>
      <c r="C130" s="945"/>
      <c r="D130" s="938"/>
      <c r="E130" s="950"/>
      <c r="F130" s="954"/>
    </row>
    <row r="131" spans="1:6" x14ac:dyDescent="0.25">
      <c r="A131" s="451">
        <f t="shared" si="3"/>
        <v>128</v>
      </c>
      <c r="B131" s="943"/>
      <c r="C131" s="945"/>
      <c r="D131" s="938"/>
      <c r="E131" s="950"/>
      <c r="F131" s="954"/>
    </row>
    <row r="132" spans="1:6" x14ac:dyDescent="0.25">
      <c r="A132" s="451">
        <f t="shared" si="3"/>
        <v>129</v>
      </c>
      <c r="B132" s="943"/>
      <c r="C132" s="945"/>
      <c r="D132" s="939"/>
      <c r="E132" s="950"/>
      <c r="F132" s="954"/>
    </row>
    <row r="133" spans="1:6" x14ac:dyDescent="0.25">
      <c r="A133" s="451">
        <f t="shared" si="3"/>
        <v>130</v>
      </c>
      <c r="B133" s="943"/>
      <c r="C133" s="945"/>
      <c r="D133" s="937">
        <f>+AVERAGE(MatrizSeguimientoLeyRes1519!L141:L150)</f>
        <v>0.97</v>
      </c>
      <c r="E133" s="950"/>
      <c r="F133" s="954"/>
    </row>
    <row r="134" spans="1:6" x14ac:dyDescent="0.25">
      <c r="A134" s="451">
        <f t="shared" ref="A134:A152" si="4">+A133+1</f>
        <v>131</v>
      </c>
      <c r="B134" s="943"/>
      <c r="C134" s="945"/>
      <c r="D134" s="938"/>
      <c r="E134" s="950"/>
      <c r="F134" s="954"/>
    </row>
    <row r="135" spans="1:6" x14ac:dyDescent="0.25">
      <c r="A135" s="451">
        <f t="shared" si="4"/>
        <v>132</v>
      </c>
      <c r="B135" s="943"/>
      <c r="C135" s="945"/>
      <c r="D135" s="938"/>
      <c r="E135" s="950"/>
      <c r="F135" s="954"/>
    </row>
    <row r="136" spans="1:6" x14ac:dyDescent="0.25">
      <c r="A136" s="451">
        <f t="shared" si="4"/>
        <v>133</v>
      </c>
      <c r="B136" s="943"/>
      <c r="C136" s="945"/>
      <c r="D136" s="938"/>
      <c r="E136" s="950"/>
      <c r="F136" s="954"/>
    </row>
    <row r="137" spans="1:6" x14ac:dyDescent="0.25">
      <c r="A137" s="451">
        <f t="shared" si="4"/>
        <v>134</v>
      </c>
      <c r="B137" s="943"/>
      <c r="C137" s="945"/>
      <c r="D137" s="938"/>
      <c r="E137" s="950"/>
      <c r="F137" s="954"/>
    </row>
    <row r="138" spans="1:6" x14ac:dyDescent="0.25">
      <c r="A138" s="451">
        <f t="shared" si="4"/>
        <v>135</v>
      </c>
      <c r="B138" s="943"/>
      <c r="C138" s="945"/>
      <c r="D138" s="938"/>
      <c r="E138" s="950"/>
      <c r="F138" s="954"/>
    </row>
    <row r="139" spans="1:6" x14ac:dyDescent="0.25">
      <c r="A139" s="451">
        <f t="shared" si="4"/>
        <v>136</v>
      </c>
      <c r="B139" s="943"/>
      <c r="C139" s="945"/>
      <c r="D139" s="938"/>
      <c r="E139" s="950"/>
      <c r="F139" s="954"/>
    </row>
    <row r="140" spans="1:6" x14ac:dyDescent="0.25">
      <c r="A140" s="451">
        <f t="shared" si="4"/>
        <v>137</v>
      </c>
      <c r="B140" s="943"/>
      <c r="C140" s="945"/>
      <c r="D140" s="938"/>
      <c r="E140" s="950"/>
      <c r="F140" s="954"/>
    </row>
    <row r="141" spans="1:6" x14ac:dyDescent="0.25">
      <c r="A141" s="451">
        <f t="shared" si="4"/>
        <v>138</v>
      </c>
      <c r="B141" s="943"/>
      <c r="C141" s="945"/>
      <c r="D141" s="939"/>
      <c r="E141" s="950"/>
      <c r="F141" s="954"/>
    </row>
    <row r="142" spans="1:6" x14ac:dyDescent="0.25">
      <c r="A142" s="451">
        <f t="shared" si="4"/>
        <v>139</v>
      </c>
      <c r="B142" s="943"/>
      <c r="C142" s="945"/>
      <c r="D142" s="388">
        <f>+MatrizSeguimientoLeyRes1519!L151</f>
        <v>0.7</v>
      </c>
      <c r="E142" s="950"/>
      <c r="F142" s="954"/>
    </row>
    <row r="143" spans="1:6" x14ac:dyDescent="0.25">
      <c r="A143" s="451">
        <f t="shared" si="4"/>
        <v>140</v>
      </c>
      <c r="B143" s="943"/>
      <c r="C143" s="945"/>
      <c r="D143" s="388">
        <f>+MatrizSeguimientoLeyRes1519!L152</f>
        <v>0.7</v>
      </c>
      <c r="E143" s="950"/>
      <c r="F143" s="954"/>
    </row>
    <row r="144" spans="1:6" x14ac:dyDescent="0.25">
      <c r="A144" s="451">
        <f t="shared" si="4"/>
        <v>141</v>
      </c>
      <c r="B144" s="943"/>
      <c r="C144" s="945"/>
      <c r="D144" s="388">
        <f>+MatrizSeguimientoLeyRes1519!L153</f>
        <v>0.7</v>
      </c>
      <c r="E144" s="950"/>
      <c r="F144" s="954"/>
    </row>
    <row r="145" spans="1:8" x14ac:dyDescent="0.25">
      <c r="A145" s="451">
        <f t="shared" si="4"/>
        <v>142</v>
      </c>
      <c r="B145" s="943"/>
      <c r="C145" s="945"/>
      <c r="D145" s="388">
        <f>+MatrizSeguimientoLeyRes1519!L154</f>
        <v>1</v>
      </c>
      <c r="E145" s="950"/>
      <c r="F145" s="954"/>
    </row>
    <row r="146" spans="1:8" x14ac:dyDescent="0.25">
      <c r="A146" s="451">
        <f t="shared" si="4"/>
        <v>143</v>
      </c>
      <c r="B146" s="943"/>
      <c r="C146" s="945"/>
      <c r="D146" s="388">
        <f>+MatrizSeguimientoLeyRes1519!L155</f>
        <v>1</v>
      </c>
      <c r="E146" s="950"/>
      <c r="F146" s="954"/>
    </row>
    <row r="147" spans="1:8" x14ac:dyDescent="0.25">
      <c r="A147" s="451">
        <f t="shared" si="4"/>
        <v>144</v>
      </c>
      <c r="B147" s="943"/>
      <c r="C147" s="418" t="s">
        <v>520</v>
      </c>
      <c r="D147" s="388">
        <f>+MatrizSeguimientoLeyRes1519!L156</f>
        <v>0.7</v>
      </c>
      <c r="E147" s="450">
        <f t="shared" ref="E147:E152" si="5">+D147</f>
        <v>0.7</v>
      </c>
      <c r="F147" s="954"/>
    </row>
    <row r="148" spans="1:8" ht="30" customHeight="1" x14ac:dyDescent="0.25">
      <c r="A148" s="451">
        <f t="shared" si="4"/>
        <v>145</v>
      </c>
      <c r="B148" s="880" t="s">
        <v>522</v>
      </c>
      <c r="C148" s="375" t="s">
        <v>523</v>
      </c>
      <c r="D148" s="388">
        <f>+MatrizSeguimientoLeyRes1519!L157</f>
        <v>0.7</v>
      </c>
      <c r="E148" s="393">
        <f t="shared" si="5"/>
        <v>0.7</v>
      </c>
      <c r="F148" s="950">
        <f>+AVERAGE(E148:E149)</f>
        <v>0.7</v>
      </c>
    </row>
    <row r="149" spans="1:8" x14ac:dyDescent="0.25">
      <c r="A149" s="451">
        <f t="shared" si="4"/>
        <v>146</v>
      </c>
      <c r="B149" s="880"/>
      <c r="C149" s="375" t="s">
        <v>524</v>
      </c>
      <c r="D149" s="388">
        <f>+MatrizSeguimientoLeyRes1519!L158</f>
        <v>0.7</v>
      </c>
      <c r="E149" s="393">
        <f t="shared" si="5"/>
        <v>0.7</v>
      </c>
      <c r="F149" s="950"/>
    </row>
    <row r="150" spans="1:8" ht="45" customHeight="1" x14ac:dyDescent="0.25">
      <c r="A150" s="451">
        <f t="shared" si="4"/>
        <v>147</v>
      </c>
      <c r="B150" s="417" t="s">
        <v>525</v>
      </c>
      <c r="C150" s="375" t="s">
        <v>525</v>
      </c>
      <c r="D150" s="388">
        <f>+MatrizSeguimientoLeyRes1519!L159</f>
        <v>1</v>
      </c>
      <c r="E150" s="393">
        <f t="shared" si="5"/>
        <v>1</v>
      </c>
      <c r="F150" s="393">
        <f>+E150</f>
        <v>1</v>
      </c>
    </row>
    <row r="151" spans="1:8" ht="30" customHeight="1" x14ac:dyDescent="0.25">
      <c r="A151" s="451">
        <f t="shared" si="4"/>
        <v>148</v>
      </c>
      <c r="B151" s="880" t="s">
        <v>526</v>
      </c>
      <c r="C151" s="375" t="s">
        <v>527</v>
      </c>
      <c r="D151" s="388">
        <f>+MatrizSeguimientoLeyRes1519!L160</f>
        <v>1</v>
      </c>
      <c r="E151" s="393">
        <f t="shared" si="5"/>
        <v>1</v>
      </c>
      <c r="F151" s="950">
        <f>+AVERAGE(E151:E152)</f>
        <v>1</v>
      </c>
    </row>
    <row r="152" spans="1:8" x14ac:dyDescent="0.25">
      <c r="A152" s="451">
        <f t="shared" si="4"/>
        <v>149</v>
      </c>
      <c r="B152" s="880"/>
      <c r="C152" s="375" t="s">
        <v>530</v>
      </c>
      <c r="D152" s="388">
        <f>+MatrizSeguimientoLeyRes1519!L161</f>
        <v>1</v>
      </c>
      <c r="E152" s="393">
        <f t="shared" si="5"/>
        <v>1</v>
      </c>
      <c r="F152" s="950"/>
    </row>
    <row r="154" spans="1:8" ht="15" customHeight="1" x14ac:dyDescent="0.25">
      <c r="D154" s="951" t="s">
        <v>417</v>
      </c>
      <c r="E154" s="951"/>
      <c r="F154" s="952">
        <f>+AVERAGE(F3:F152)</f>
        <v>0.93393106893106892</v>
      </c>
      <c r="G154" s="378"/>
      <c r="H154" s="378"/>
    </row>
    <row r="155" spans="1:8" x14ac:dyDescent="0.25">
      <c r="D155" s="951"/>
      <c r="E155" s="951"/>
      <c r="F155" s="952"/>
      <c r="G155" s="378"/>
      <c r="H155" s="378"/>
    </row>
    <row r="156" spans="1:8" x14ac:dyDescent="0.25">
      <c r="D156" s="389"/>
      <c r="G156" s="378"/>
      <c r="H156" s="378"/>
    </row>
    <row r="157" spans="1:8" x14ac:dyDescent="0.25">
      <c r="D157" s="397"/>
      <c r="G157" s="378"/>
      <c r="H157" s="378"/>
    </row>
    <row r="158" spans="1:8" x14ac:dyDescent="0.25">
      <c r="D158" s="389"/>
      <c r="G158" s="378"/>
      <c r="H158" s="378"/>
    </row>
  </sheetData>
  <mergeCells count="70">
    <mergeCell ref="D28:D39"/>
    <mergeCell ref="D47:D51"/>
    <mergeCell ref="D59:D65"/>
    <mergeCell ref="I7:J7"/>
    <mergeCell ref="E92:E93"/>
    <mergeCell ref="E4:E8"/>
    <mergeCell ref="E9:E11"/>
    <mergeCell ref="E12:E18"/>
    <mergeCell ref="E47:E51"/>
    <mergeCell ref="F19:F56"/>
    <mergeCell ref="F57:F75"/>
    <mergeCell ref="F76:F80"/>
    <mergeCell ref="F81:F103"/>
    <mergeCell ref="E57:E70"/>
    <mergeCell ref="E71:E72"/>
    <mergeCell ref="E73:E75"/>
    <mergeCell ref="E81:E82"/>
    <mergeCell ref="F3:F18"/>
    <mergeCell ref="F148:F149"/>
    <mergeCell ref="F151:F152"/>
    <mergeCell ref="E84:E91"/>
    <mergeCell ref="E96:E100"/>
    <mergeCell ref="D154:E155"/>
    <mergeCell ref="F154:F155"/>
    <mergeCell ref="E112:E146"/>
    <mergeCell ref="F104:F105"/>
    <mergeCell ref="F106:F111"/>
    <mergeCell ref="F112:F147"/>
    <mergeCell ref="E106:E111"/>
    <mergeCell ref="D106:D111"/>
    <mergeCell ref="B148:B149"/>
    <mergeCell ref="B151:B152"/>
    <mergeCell ref="E19:E20"/>
    <mergeCell ref="E21:E23"/>
    <mergeCell ref="E25:E27"/>
    <mergeCell ref="E28:E41"/>
    <mergeCell ref="E44:E45"/>
    <mergeCell ref="E54:E55"/>
    <mergeCell ref="B104:B105"/>
    <mergeCell ref="B106:B111"/>
    <mergeCell ref="C106:C111"/>
    <mergeCell ref="B112:B147"/>
    <mergeCell ref="C112:C146"/>
    <mergeCell ref="B81:B103"/>
    <mergeCell ref="C81:C82"/>
    <mergeCell ref="C47:C51"/>
    <mergeCell ref="C96:C100"/>
    <mergeCell ref="C92:C93"/>
    <mergeCell ref="B57:B75"/>
    <mergeCell ref="C57:C70"/>
    <mergeCell ref="C71:C72"/>
    <mergeCell ref="C73:C75"/>
    <mergeCell ref="B76:B80"/>
    <mergeCell ref="C84:C91"/>
    <mergeCell ref="D84:D88"/>
    <mergeCell ref="D113:D119"/>
    <mergeCell ref="D120:D132"/>
    <mergeCell ref="D133:D141"/>
    <mergeCell ref="A1:F1"/>
    <mergeCell ref="B19:B56"/>
    <mergeCell ref="C19:C20"/>
    <mergeCell ref="C21:C23"/>
    <mergeCell ref="C25:C27"/>
    <mergeCell ref="C28:C41"/>
    <mergeCell ref="C44:C45"/>
    <mergeCell ref="C54:C55"/>
    <mergeCell ref="C4:C8"/>
    <mergeCell ref="C9:C11"/>
    <mergeCell ref="C12:C18"/>
    <mergeCell ref="B3:B18"/>
  </mergeCells>
  <pageMargins left="0.7" right="0.7" top="0.75" bottom="0.75" header="0.3" footer="0.3"/>
  <pageSetup orientation="portrait" r:id="rId1"/>
  <ignoredErrors>
    <ignoredError sqref="D133 D28 D5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26</vt:i4>
      </vt:variant>
    </vt:vector>
  </HeadingPairs>
  <TitlesOfParts>
    <vt:vector size="38" baseType="lpstr">
      <vt:lpstr>Matríz de Cumplimiento Ley 1712</vt:lpstr>
      <vt:lpstr>Responsables</vt:lpstr>
      <vt:lpstr>Hoja1</vt:lpstr>
      <vt:lpstr>filtro</vt:lpstr>
      <vt:lpstr>TABLA</vt:lpstr>
      <vt:lpstr>Hoja2</vt:lpstr>
      <vt:lpstr>Rotulo</vt:lpstr>
      <vt:lpstr>MatrizSeguimientoLeyRes1519</vt:lpstr>
      <vt:lpstr>Tabla OAP</vt:lpstr>
      <vt:lpstr>Tabla OCI</vt:lpstr>
      <vt:lpstr>Listas </vt:lpstr>
      <vt:lpstr>listaa</vt:lpstr>
      <vt:lpstr>filtro!_FilterDatabase_0</vt:lpstr>
      <vt:lpstr>filtro!_FilterDatabase_0_0</vt:lpstr>
      <vt:lpstr>filtro!_FilterDatabase_0_0_0</vt:lpstr>
      <vt:lpstr>filtro!Área_de_impresión</vt:lpstr>
      <vt:lpstr>'Matríz de Cumplimiento Ley 1712'!Área_de_impresión</vt:lpstr>
      <vt:lpstr>MatrizSeguimientoLeyRes1519!Área_de_impresión</vt:lpstr>
      <vt:lpstr>Rotulo!Área_de_impresión</vt:lpstr>
      <vt:lpstr>filtro!Print_Area_0</vt:lpstr>
      <vt:lpstr>filtro!Print_Area_0_0</vt:lpstr>
      <vt:lpstr>filtro!Print_Area_0_0_0</vt:lpstr>
      <vt:lpstr>filtro!Print_Titles_0</vt:lpstr>
      <vt:lpstr>filtro!Print_Titles_0_0</vt:lpstr>
      <vt:lpstr>filtro!Títulos_a_imprimir</vt:lpstr>
      <vt:lpstr>'Matríz de Cumplimiento Ley 1712'!Títulos_a_imprimir</vt:lpstr>
      <vt:lpstr>MatrizSeguimientoLeyRes1519!Títulos_a_imprimir</vt:lpstr>
      <vt:lpstr>Responsables!Títulos_a_imprimir</vt:lpstr>
      <vt:lpstr>filtro!Z_02E5D866_D53A_4EF6_B50C_D3093017D776_.wvu.FilterData</vt:lpstr>
      <vt:lpstr>filtro!Z_1EAEE9B9_E6FE_4188_9E38_7E6D9DDC7F9D_.wvu.FilterData</vt:lpstr>
      <vt:lpstr>filtro!Z_28FA599E_4F80_47B3_A19A_2948FB11B983_.wvu.FilterData</vt:lpstr>
      <vt:lpstr>filtro!Z_390D922C_AF95_4CC3_BEE3_A70589C89D96_.wvu.FilterData</vt:lpstr>
      <vt:lpstr>filtro!Z_6C3DF6E3_8733_497E_82C7_4D8B474FBE11_.wvu.FilterData</vt:lpstr>
      <vt:lpstr>filtro!Z_6C3DF6E3_8733_497E_82C7_4D8B474FBE11_.wvu.PrintArea</vt:lpstr>
      <vt:lpstr>filtro!Z_70B9DA2C_3A67_4532_B865_46B164706639_.wvu.FilterData</vt:lpstr>
      <vt:lpstr>filtro!Z_70B9DA2C_3A67_4532_B865_46B164706639_.wvu.PrintArea</vt:lpstr>
      <vt:lpstr>filtro!Z_87B5649D_2E35_4724_A804_B6030808A779_.wvu.FilterData</vt:lpstr>
      <vt:lpstr>filtro!Z_BF874B2C_4DFD_4433_81A9_B6E7EAB81C49_.wvu.FilterData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Franco;Lorena Ramirez</dc:creator>
  <cp:lastModifiedBy>AHERNANDEZ</cp:lastModifiedBy>
  <cp:lastPrinted>2019-01-16T16:12:59Z</cp:lastPrinted>
  <dcterms:created xsi:type="dcterms:W3CDTF">2014-09-04T19:32:28Z</dcterms:created>
  <dcterms:modified xsi:type="dcterms:W3CDTF">2021-09-14T20:05:24Z</dcterms:modified>
</cp:coreProperties>
</file>